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heckCompatibility="1"/>
  <mc:AlternateContent xmlns:mc="http://schemas.openxmlformats.org/markup-compatibility/2006">
    <mc:Choice Requires="x15">
      <x15ac:absPath xmlns:x15ac="http://schemas.microsoft.com/office/spreadsheetml/2010/11/ac" url="G:\rsch\Fact Books\Current\Web files\"/>
    </mc:Choice>
  </mc:AlternateContent>
  <xr:revisionPtr revIDLastSave="0" documentId="8_{AD6BDDCB-AA2C-4EEB-844E-2E945119AA05}" xr6:coauthVersionLast="47" xr6:coauthVersionMax="47" xr10:uidLastSave="{00000000-0000-0000-0000-000000000000}"/>
  <bookViews>
    <workbookView xWindow="-96" yWindow="-96" windowWidth="23232" windowHeight="13992" tabRatio="969" xr2:uid="{00000000-000D-0000-FFFF-FFFF00000000}"/>
  </bookViews>
  <sheets>
    <sheet name="Table 43" sheetId="65" r:id="rId1"/>
    <sheet name="2022" sheetId="69" r:id="rId2"/>
    <sheet name="Sheet6" sheetId="4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65" l="1"/>
  <c r="I24" i="65"/>
  <c r="G24" i="65"/>
  <c r="H24" i="65" s="1"/>
  <c r="E24" i="65"/>
  <c r="C24" i="65"/>
  <c r="D24" i="65" s="1"/>
  <c r="B24" i="65"/>
  <c r="F24" i="65" s="1"/>
  <c r="K22" i="65"/>
  <c r="I22" i="65"/>
  <c r="J22" i="65" s="1"/>
  <c r="G22" i="65"/>
  <c r="E22" i="65"/>
  <c r="F22" i="65" s="1"/>
  <c r="C22" i="65"/>
  <c r="D22" i="65" s="1"/>
  <c r="B22" i="65"/>
  <c r="H22" i="65" s="1"/>
  <c r="K21" i="65"/>
  <c r="L21" i="65" s="1"/>
  <c r="I21" i="65"/>
  <c r="G21" i="65"/>
  <c r="E21" i="65"/>
  <c r="C21" i="65"/>
  <c r="B21" i="65"/>
  <c r="J21" i="65" s="1"/>
  <c r="K20" i="65"/>
  <c r="I20" i="65"/>
  <c r="J20" i="65" s="1"/>
  <c r="G20" i="65"/>
  <c r="E20" i="65"/>
  <c r="C20" i="65"/>
  <c r="D20" i="65" s="1"/>
  <c r="B20" i="65"/>
  <c r="K19" i="65"/>
  <c r="I19" i="65"/>
  <c r="J19" i="65" s="1"/>
  <c r="G19" i="65"/>
  <c r="H19" i="65" s="1"/>
  <c r="E19" i="65"/>
  <c r="F19" i="65" s="1"/>
  <c r="C19" i="65"/>
  <c r="B19" i="65"/>
  <c r="K18" i="65"/>
  <c r="L18" i="65" s="1"/>
  <c r="I18" i="65"/>
  <c r="G18" i="65"/>
  <c r="E18" i="65"/>
  <c r="C18" i="65"/>
  <c r="B18" i="65"/>
  <c r="K17" i="65"/>
  <c r="I17" i="65"/>
  <c r="G17" i="65"/>
  <c r="E17" i="65"/>
  <c r="F17" i="65" s="1"/>
  <c r="C17" i="65"/>
  <c r="D17" i="65" s="1"/>
  <c r="B17" i="65"/>
  <c r="K16" i="65"/>
  <c r="I16" i="65"/>
  <c r="G16" i="65"/>
  <c r="H16" i="65" s="1"/>
  <c r="E16" i="65"/>
  <c r="F16" i="65" s="1"/>
  <c r="C16" i="65"/>
  <c r="D16" i="65" s="1"/>
  <c r="B16" i="65"/>
  <c r="J16" i="65" s="1"/>
  <c r="K15" i="65"/>
  <c r="I15" i="65"/>
  <c r="G15" i="65"/>
  <c r="H15" i="65" s="1"/>
  <c r="E15" i="65"/>
  <c r="F15" i="65" s="1"/>
  <c r="C15" i="65"/>
  <c r="D15" i="65" s="1"/>
  <c r="B15" i="65"/>
  <c r="K14" i="65"/>
  <c r="I14" i="65"/>
  <c r="G14" i="65"/>
  <c r="E14" i="65"/>
  <c r="C14" i="65"/>
  <c r="B14" i="65"/>
  <c r="H14" i="65" s="1"/>
  <c r="K13" i="65"/>
  <c r="I13" i="65"/>
  <c r="J13" i="65" s="1"/>
  <c r="G13" i="65"/>
  <c r="E13" i="65"/>
  <c r="C13" i="65"/>
  <c r="B13" i="65"/>
  <c r="F13" i="65" s="1"/>
  <c r="K12" i="65"/>
  <c r="L12" i="65" s="1"/>
  <c r="I12" i="65"/>
  <c r="J12" i="65" s="1"/>
  <c r="G12" i="65"/>
  <c r="E12" i="65"/>
  <c r="C12" i="65"/>
  <c r="D12" i="65" s="1"/>
  <c r="B12" i="65"/>
  <c r="K11" i="65"/>
  <c r="L11" i="65" s="1"/>
  <c r="I11" i="65"/>
  <c r="G11" i="65"/>
  <c r="E11" i="65"/>
  <c r="C11" i="65"/>
  <c r="B11" i="65"/>
  <c r="J11" i="65" s="1"/>
  <c r="K10" i="65"/>
  <c r="I10" i="65"/>
  <c r="J10" i="65" s="1"/>
  <c r="G10" i="65"/>
  <c r="E10" i="65"/>
  <c r="F10" i="65" s="1"/>
  <c r="C10" i="65"/>
  <c r="D10" i="65" s="1"/>
  <c r="B10" i="65"/>
  <c r="K9" i="65"/>
  <c r="L9" i="65" s="1"/>
  <c r="I9" i="65"/>
  <c r="G9" i="65"/>
  <c r="H9" i="65" s="1"/>
  <c r="E9" i="65"/>
  <c r="F9" i="65" s="1"/>
  <c r="C9" i="65"/>
  <c r="B9" i="65"/>
  <c r="K8" i="65"/>
  <c r="L8" i="65" s="1"/>
  <c r="I8" i="65"/>
  <c r="J8" i="65" s="1"/>
  <c r="G8" i="65"/>
  <c r="G23" i="65" s="1"/>
  <c r="E8" i="65"/>
  <c r="C8" i="65"/>
  <c r="B8" i="65"/>
  <c r="K7" i="65"/>
  <c r="I7" i="65"/>
  <c r="G7" i="65"/>
  <c r="E7" i="65"/>
  <c r="C7" i="65"/>
  <c r="B7" i="65"/>
  <c r="L20" i="65"/>
  <c r="L19" i="65"/>
  <c r="F18" i="65"/>
  <c r="D18" i="65"/>
  <c r="H18" i="65"/>
  <c r="L14" i="65"/>
  <c r="F14" i="65"/>
  <c r="D14" i="65"/>
  <c r="H11" i="65"/>
  <c r="F11" i="65"/>
  <c r="D11" i="65"/>
  <c r="L10" i="65"/>
  <c r="F8" i="65"/>
  <c r="D8" i="65"/>
  <c r="D9" i="65"/>
  <c r="J9" i="65"/>
  <c r="H10" i="65"/>
  <c r="H13" i="65"/>
  <c r="D13" i="65"/>
  <c r="D19" i="65"/>
  <c r="F20" i="65"/>
  <c r="H20" i="65"/>
  <c r="I23" i="65" l="1"/>
  <c r="D21" i="65"/>
  <c r="H8" i="65"/>
  <c r="E23" i="65"/>
  <c r="K23" i="65"/>
  <c r="F21" i="65"/>
  <c r="C23" i="65"/>
  <c r="H21" i="65"/>
  <c r="L16" i="65"/>
  <c r="H12" i="65"/>
  <c r="J14" i="65"/>
  <c r="J18" i="65"/>
  <c r="F12" i="65"/>
  <c r="L17" i="65"/>
  <c r="B23" i="65"/>
  <c r="J23" i="65" s="1"/>
  <c r="H17" i="65"/>
  <c r="J15" i="65"/>
  <c r="L13" i="65"/>
  <c r="J24" i="65"/>
  <c r="L22" i="65"/>
  <c r="J17" i="65"/>
  <c r="L15" i="65"/>
  <c r="L24" i="65"/>
  <c r="L23" i="65" l="1"/>
  <c r="D23" i="65"/>
  <c r="H23" i="65"/>
  <c r="F23" i="65"/>
  <c r="D7" i="65"/>
  <c r="H7" i="65"/>
  <c r="L7" i="65"/>
  <c r="F7" i="65"/>
  <c r="J7" i="65"/>
  <c r="K23" i="45" l="1"/>
  <c r="I23" i="45"/>
  <c r="G23" i="45"/>
  <c r="E23" i="45"/>
  <c r="C23" i="45"/>
  <c r="B23" i="45"/>
  <c r="K21" i="45"/>
  <c r="I21" i="45"/>
  <c r="G21" i="45"/>
  <c r="E21" i="45"/>
  <c r="C21" i="45"/>
  <c r="B21" i="45"/>
  <c r="D21" i="45" s="1"/>
  <c r="K20" i="45"/>
  <c r="I20" i="45"/>
  <c r="G20" i="45"/>
  <c r="E20" i="45"/>
  <c r="C20" i="45"/>
  <c r="B20" i="45"/>
  <c r="K19" i="45"/>
  <c r="I19" i="45"/>
  <c r="J19" i="45" s="1"/>
  <c r="G19" i="45"/>
  <c r="H19" i="45" s="1"/>
  <c r="E19" i="45"/>
  <c r="C19" i="45"/>
  <c r="B19" i="45"/>
  <c r="K18" i="45"/>
  <c r="I18" i="45"/>
  <c r="G18" i="45"/>
  <c r="E18" i="45"/>
  <c r="C18" i="45"/>
  <c r="B18" i="45"/>
  <c r="L18" i="45" s="1"/>
  <c r="K17" i="45"/>
  <c r="I17" i="45"/>
  <c r="G17" i="45"/>
  <c r="E17" i="45"/>
  <c r="C17" i="45"/>
  <c r="B17" i="45"/>
  <c r="K16" i="45"/>
  <c r="L16" i="45" s="1"/>
  <c r="I16" i="45"/>
  <c r="G16" i="45"/>
  <c r="E16" i="45"/>
  <c r="C16" i="45"/>
  <c r="B16" i="45"/>
  <c r="K15" i="45"/>
  <c r="I15" i="45"/>
  <c r="G15" i="45"/>
  <c r="E15" i="45"/>
  <c r="C15" i="45"/>
  <c r="B15" i="45"/>
  <c r="K14" i="45"/>
  <c r="I14" i="45"/>
  <c r="G14" i="45"/>
  <c r="E14" i="45"/>
  <c r="C14" i="45"/>
  <c r="B14" i="45"/>
  <c r="L14" i="45" s="1"/>
  <c r="K13" i="45"/>
  <c r="I13" i="45"/>
  <c r="G13" i="45"/>
  <c r="E13" i="45"/>
  <c r="C13" i="45"/>
  <c r="B13" i="45"/>
  <c r="K12" i="45"/>
  <c r="I12" i="45"/>
  <c r="G12" i="45"/>
  <c r="E12" i="45"/>
  <c r="C12" i="45"/>
  <c r="B12" i="45"/>
  <c r="J12" i="45" s="1"/>
  <c r="K11" i="45"/>
  <c r="I11" i="45"/>
  <c r="G11" i="45"/>
  <c r="E11" i="45"/>
  <c r="C11" i="45"/>
  <c r="B11" i="45"/>
  <c r="J11" i="45" s="1"/>
  <c r="K10" i="45"/>
  <c r="I10" i="45"/>
  <c r="G10" i="45"/>
  <c r="E10" i="45"/>
  <c r="C10" i="45"/>
  <c r="B10" i="45"/>
  <c r="K9" i="45"/>
  <c r="I9" i="45"/>
  <c r="G9" i="45"/>
  <c r="E9" i="45"/>
  <c r="C9" i="45"/>
  <c r="B9" i="45"/>
  <c r="K8" i="45"/>
  <c r="I8" i="45"/>
  <c r="G8" i="45"/>
  <c r="E8" i="45"/>
  <c r="C8" i="45"/>
  <c r="B8" i="45"/>
  <c r="F8" i="45" s="1"/>
  <c r="K7" i="45"/>
  <c r="I7" i="45"/>
  <c r="G7" i="45"/>
  <c r="E7" i="45"/>
  <c r="C7" i="45"/>
  <c r="B7" i="45"/>
  <c r="H13" i="45" l="1"/>
  <c r="H17" i="45"/>
  <c r="F15" i="45"/>
  <c r="F21" i="45"/>
  <c r="H9" i="45"/>
  <c r="F12" i="45"/>
  <c r="J15" i="45"/>
  <c r="F23" i="45"/>
  <c r="F20" i="45"/>
  <c r="L15" i="45"/>
  <c r="D19" i="45"/>
  <c r="D16" i="45"/>
  <c r="F19" i="45"/>
  <c r="L23" i="45"/>
  <c r="L19" i="45"/>
  <c r="L10" i="45"/>
  <c r="D11" i="45"/>
  <c r="L13" i="45"/>
  <c r="E22" i="45"/>
  <c r="F11" i="45"/>
  <c r="D15" i="45"/>
  <c r="L20" i="45"/>
  <c r="L12" i="45"/>
  <c r="H11" i="45"/>
  <c r="D10" i="45"/>
  <c r="L7" i="45"/>
  <c r="L11" i="45"/>
  <c r="H8" i="45"/>
  <c r="L21" i="45"/>
  <c r="J10" i="45"/>
  <c r="H12" i="45"/>
  <c r="F10" i="45"/>
  <c r="L8" i="45"/>
  <c r="H10" i="45"/>
  <c r="F13" i="45"/>
  <c r="F17" i="45"/>
  <c r="L17" i="45"/>
  <c r="F18" i="45"/>
  <c r="J20" i="45"/>
  <c r="H20" i="45"/>
  <c r="H18" i="45"/>
  <c r="F7" i="45"/>
  <c r="J8" i="45"/>
  <c r="J13" i="45"/>
  <c r="F16" i="45"/>
  <c r="H16" i="45"/>
  <c r="D18" i="45"/>
  <c r="J18" i="45"/>
  <c r="H7" i="45"/>
  <c r="C22" i="45"/>
  <c r="D8" i="45"/>
  <c r="K22" i="45"/>
  <c r="F9" i="45"/>
  <c r="L9" i="45"/>
  <c r="D12" i="45"/>
  <c r="D13" i="45"/>
  <c r="H21" i="45"/>
  <c r="H23" i="45"/>
  <c r="D7" i="45"/>
  <c r="J7" i="45"/>
  <c r="D9" i="45"/>
  <c r="J9" i="45"/>
  <c r="F14" i="45"/>
  <c r="H15" i="45"/>
  <c r="D17" i="45"/>
  <c r="J17" i="45"/>
  <c r="D20" i="45"/>
  <c r="J21" i="45"/>
  <c r="D23" i="45"/>
  <c r="J23" i="45"/>
  <c r="H14" i="45"/>
  <c r="J16" i="45"/>
  <c r="G22" i="45"/>
  <c r="B22" i="45"/>
  <c r="J14" i="45"/>
  <c r="I22" i="45"/>
  <c r="J22" i="45" s="1"/>
  <c r="D14" i="45"/>
  <c r="D22" i="45" l="1"/>
  <c r="F22" i="45"/>
  <c r="H22" i="45"/>
  <c r="L22" i="45"/>
</calcChain>
</file>

<file path=xl/sharedStrings.xml><?xml version="1.0" encoding="utf-8"?>
<sst xmlns="http://schemas.openxmlformats.org/spreadsheetml/2006/main" count="125" uniqueCount="102">
  <si>
    <t>Total</t>
  </si>
  <si>
    <t>State and Local Governments</t>
  </si>
  <si>
    <t>Alaska</t>
  </si>
  <si>
    <t xml:space="preserve">California       </t>
  </si>
  <si>
    <t>Colorado</t>
  </si>
  <si>
    <t>Hawaii</t>
  </si>
  <si>
    <t>Idaho</t>
  </si>
  <si>
    <t>Montana</t>
  </si>
  <si>
    <t>New Mexico</t>
  </si>
  <si>
    <t xml:space="preserve">Nevada             </t>
  </si>
  <si>
    <t>North Dakota</t>
  </si>
  <si>
    <t>Oregon</t>
  </si>
  <si>
    <t>South Dakota</t>
  </si>
  <si>
    <t>Utah</t>
  </si>
  <si>
    <t>Washington</t>
  </si>
  <si>
    <t xml:space="preserve">Wyoming </t>
  </si>
  <si>
    <t xml:space="preserve">Arizona               </t>
  </si>
  <si>
    <t>WICHE</t>
  </si>
  <si>
    <t>(thousands of dollars)</t>
  </si>
  <si>
    <t>Table 43</t>
  </si>
  <si>
    <t>Industry</t>
  </si>
  <si>
    <t>Federal Government</t>
  </si>
  <si>
    <t>Institutional Funds</t>
  </si>
  <si>
    <t>All Other Sources</t>
  </si>
  <si>
    <t xml:space="preserve">US        </t>
  </si>
  <si>
    <t>(Dollars in thousands)</t>
  </si>
  <si>
    <t>Note: Due to rounding, percentages may not equal to 100%.</t>
  </si>
  <si>
    <t>by Source of Funds, FY 2005</t>
  </si>
  <si>
    <t>Research and Development Expenditures at Universities and Colleges</t>
  </si>
  <si>
    <t>Business</t>
  </si>
  <si>
    <t>Guam</t>
  </si>
  <si>
    <t xml:space="preserve">Arizona     </t>
  </si>
  <si>
    <t xml:space="preserve">United States        </t>
  </si>
  <si>
    <r>
      <rPr>
        <sz val="8"/>
        <color indexed="0"/>
        <rFont val="Arial"/>
      </rPr>
      <t>Virgin Islands</t>
    </r>
  </si>
  <si>
    <r>
      <rPr>
        <sz val="8"/>
        <color indexed="0"/>
        <rFont val="Arial"/>
      </rPr>
      <t>Puerto Rico</t>
    </r>
  </si>
  <si>
    <r>
      <rPr>
        <sz val="8"/>
        <color indexed="0"/>
        <rFont val="Arial"/>
      </rPr>
      <t>Guam</t>
    </r>
  </si>
  <si>
    <r>
      <rPr>
        <sz val="8"/>
        <color indexed="0"/>
        <rFont val="Arial"/>
      </rPr>
      <t>Wyoming</t>
    </r>
  </si>
  <si>
    <r>
      <rPr>
        <sz val="8"/>
        <color indexed="0"/>
        <rFont val="Arial"/>
      </rPr>
      <t>Wisconsin</t>
    </r>
  </si>
  <si>
    <r>
      <rPr>
        <sz val="8"/>
        <color indexed="0"/>
        <rFont val="Arial"/>
      </rPr>
      <t>West Virginia</t>
    </r>
  </si>
  <si>
    <r>
      <rPr>
        <sz val="8"/>
        <color indexed="0"/>
        <rFont val="Arial"/>
      </rPr>
      <t>Washington</t>
    </r>
  </si>
  <si>
    <r>
      <rPr>
        <sz val="8"/>
        <color indexed="0"/>
        <rFont val="Arial"/>
      </rPr>
      <t>Virginia</t>
    </r>
  </si>
  <si>
    <r>
      <rPr>
        <sz val="8"/>
        <color indexed="0"/>
        <rFont val="Arial"/>
      </rPr>
      <t>Vermont</t>
    </r>
  </si>
  <si>
    <r>
      <rPr>
        <sz val="8"/>
        <color indexed="0"/>
        <rFont val="Arial"/>
      </rPr>
      <t>Utah</t>
    </r>
  </si>
  <si>
    <r>
      <rPr>
        <sz val="8"/>
        <color indexed="0"/>
        <rFont val="Arial"/>
      </rPr>
      <t>Texas</t>
    </r>
  </si>
  <si>
    <r>
      <rPr>
        <sz val="8"/>
        <color indexed="0"/>
        <rFont val="Arial"/>
      </rPr>
      <t>Tennessee</t>
    </r>
  </si>
  <si>
    <r>
      <rPr>
        <sz val="8"/>
        <color indexed="0"/>
        <rFont val="Arial"/>
      </rPr>
      <t>South Dakota</t>
    </r>
  </si>
  <si>
    <r>
      <rPr>
        <sz val="8"/>
        <color indexed="0"/>
        <rFont val="Arial"/>
      </rPr>
      <t>South Carolina</t>
    </r>
  </si>
  <si>
    <r>
      <rPr>
        <sz val="8"/>
        <color indexed="0"/>
        <rFont val="Arial"/>
      </rPr>
      <t>Rhode Island</t>
    </r>
  </si>
  <si>
    <r>
      <rPr>
        <sz val="8"/>
        <color indexed="0"/>
        <rFont val="Arial"/>
      </rPr>
      <t>Pennsylvania</t>
    </r>
  </si>
  <si>
    <r>
      <rPr>
        <sz val="8"/>
        <color indexed="0"/>
        <rFont val="Arial"/>
      </rPr>
      <t>Oregon</t>
    </r>
  </si>
  <si>
    <r>
      <rPr>
        <sz val="8"/>
        <color indexed="0"/>
        <rFont val="Arial"/>
      </rPr>
      <t>Oklahoma</t>
    </r>
  </si>
  <si>
    <r>
      <rPr>
        <sz val="8"/>
        <color indexed="0"/>
        <rFont val="Arial"/>
      </rPr>
      <t>Ohio</t>
    </r>
  </si>
  <si>
    <r>
      <rPr>
        <sz val="8"/>
        <color indexed="0"/>
        <rFont val="Arial"/>
      </rPr>
      <t>North Dakota</t>
    </r>
  </si>
  <si>
    <r>
      <rPr>
        <sz val="8"/>
        <color indexed="0"/>
        <rFont val="Arial"/>
      </rPr>
      <t>North Carolina</t>
    </r>
  </si>
  <si>
    <r>
      <rPr>
        <sz val="8"/>
        <color indexed="0"/>
        <rFont val="Arial"/>
      </rPr>
      <t>New York</t>
    </r>
  </si>
  <si>
    <r>
      <rPr>
        <sz val="8"/>
        <color indexed="0"/>
        <rFont val="Arial"/>
      </rPr>
      <t>New Mexico</t>
    </r>
  </si>
  <si>
    <r>
      <rPr>
        <sz val="8"/>
        <color indexed="0"/>
        <rFont val="Arial"/>
      </rPr>
      <t>New Jersey</t>
    </r>
  </si>
  <si>
    <r>
      <rPr>
        <sz val="8"/>
        <color indexed="0"/>
        <rFont val="Arial"/>
      </rPr>
      <t>New Hampshire</t>
    </r>
  </si>
  <si>
    <r>
      <rPr>
        <sz val="8"/>
        <color indexed="0"/>
        <rFont val="Arial"/>
      </rPr>
      <t>Nevada</t>
    </r>
  </si>
  <si>
    <r>
      <rPr>
        <sz val="8"/>
        <color indexed="0"/>
        <rFont val="Arial"/>
      </rPr>
      <t>Nebraska</t>
    </r>
  </si>
  <si>
    <r>
      <rPr>
        <sz val="8"/>
        <color indexed="0"/>
        <rFont val="Arial"/>
      </rPr>
      <t>Montana</t>
    </r>
  </si>
  <si>
    <r>
      <rPr>
        <sz val="8"/>
        <color indexed="0"/>
        <rFont val="Arial"/>
      </rPr>
      <t>Missouri</t>
    </r>
  </si>
  <si>
    <r>
      <rPr>
        <sz val="8"/>
        <color indexed="0"/>
        <rFont val="Arial"/>
      </rPr>
      <t>Mississippi</t>
    </r>
  </si>
  <si>
    <r>
      <rPr>
        <sz val="8"/>
        <color indexed="0"/>
        <rFont val="Arial"/>
      </rPr>
      <t>Minnesota</t>
    </r>
  </si>
  <si>
    <r>
      <rPr>
        <sz val="8"/>
        <color indexed="0"/>
        <rFont val="Arial"/>
      </rPr>
      <t>Michigan</t>
    </r>
  </si>
  <si>
    <r>
      <rPr>
        <sz val="8"/>
        <color indexed="0"/>
        <rFont val="Arial"/>
      </rPr>
      <t>Massachusetts</t>
    </r>
  </si>
  <si>
    <r>
      <rPr>
        <sz val="8"/>
        <color indexed="0"/>
        <rFont val="Arial"/>
      </rPr>
      <t>Maryland</t>
    </r>
  </si>
  <si>
    <r>
      <rPr>
        <sz val="8"/>
        <color indexed="0"/>
        <rFont val="Arial"/>
      </rPr>
      <t>Maine</t>
    </r>
  </si>
  <si>
    <r>
      <rPr>
        <sz val="8"/>
        <color indexed="0"/>
        <rFont val="Arial"/>
      </rPr>
      <t>Louisiana</t>
    </r>
  </si>
  <si>
    <r>
      <rPr>
        <sz val="8"/>
        <color indexed="0"/>
        <rFont val="Arial"/>
      </rPr>
      <t>Kentucky</t>
    </r>
  </si>
  <si>
    <r>
      <rPr>
        <sz val="8"/>
        <color indexed="0"/>
        <rFont val="Arial"/>
      </rPr>
      <t>Kansas</t>
    </r>
  </si>
  <si>
    <r>
      <rPr>
        <sz val="8"/>
        <color indexed="0"/>
        <rFont val="Arial"/>
      </rPr>
      <t>Iowa</t>
    </r>
  </si>
  <si>
    <r>
      <rPr>
        <sz val="8"/>
        <color indexed="0"/>
        <rFont val="Arial"/>
      </rPr>
      <t>Indiana</t>
    </r>
  </si>
  <si>
    <r>
      <rPr>
        <sz val="8"/>
        <color indexed="0"/>
        <rFont val="Arial"/>
      </rPr>
      <t>Illinois</t>
    </r>
  </si>
  <si>
    <r>
      <rPr>
        <sz val="8"/>
        <color indexed="0"/>
        <rFont val="Arial"/>
      </rPr>
      <t>Idaho</t>
    </r>
  </si>
  <si>
    <r>
      <rPr>
        <sz val="8"/>
        <color indexed="0"/>
        <rFont val="Arial"/>
      </rPr>
      <t>Hawaii</t>
    </r>
  </si>
  <si>
    <r>
      <rPr>
        <sz val="8"/>
        <color indexed="0"/>
        <rFont val="Arial"/>
      </rPr>
      <t>Georgia</t>
    </r>
  </si>
  <si>
    <r>
      <rPr>
        <sz val="8"/>
        <color indexed="0"/>
        <rFont val="Arial"/>
      </rPr>
      <t>Florida</t>
    </r>
  </si>
  <si>
    <r>
      <rPr>
        <sz val="8"/>
        <color indexed="0"/>
        <rFont val="Arial"/>
      </rPr>
      <t>District of Columbia</t>
    </r>
  </si>
  <si>
    <r>
      <rPr>
        <sz val="8"/>
        <color indexed="0"/>
        <rFont val="Arial"/>
      </rPr>
      <t>Delaware</t>
    </r>
  </si>
  <si>
    <r>
      <rPr>
        <sz val="8"/>
        <color indexed="0"/>
        <rFont val="Arial"/>
      </rPr>
      <t>Connecticut</t>
    </r>
  </si>
  <si>
    <r>
      <rPr>
        <sz val="8"/>
        <color indexed="0"/>
        <rFont val="Arial"/>
      </rPr>
      <t>Colorado</t>
    </r>
  </si>
  <si>
    <r>
      <rPr>
        <sz val="8"/>
        <color indexed="0"/>
        <rFont val="Arial"/>
      </rPr>
      <t>California</t>
    </r>
  </si>
  <si>
    <r>
      <rPr>
        <sz val="8"/>
        <color indexed="0"/>
        <rFont val="Arial"/>
      </rPr>
      <t>Arkansas</t>
    </r>
  </si>
  <si>
    <r>
      <rPr>
        <sz val="8"/>
        <color indexed="0"/>
        <rFont val="Arial"/>
      </rPr>
      <t>Arizona</t>
    </r>
  </si>
  <si>
    <r>
      <rPr>
        <sz val="8"/>
        <color indexed="0"/>
        <rFont val="Arial"/>
      </rPr>
      <t>Alaska</t>
    </r>
  </si>
  <si>
    <r>
      <rPr>
        <sz val="8"/>
        <color indexed="0"/>
        <rFont val="Arial"/>
      </rPr>
      <t>Alabama</t>
    </r>
  </si>
  <si>
    <r>
      <rPr>
        <sz val="8"/>
        <color indexed="0"/>
        <rFont val="Arial"/>
      </rPr>
      <t>United States</t>
    </r>
  </si>
  <si>
    <r>
      <rPr>
        <b/>
        <sz val="8"/>
        <color indexed="0"/>
        <rFont val="Arial"/>
      </rPr>
      <t>All other sources</t>
    </r>
  </si>
  <si>
    <r>
      <rPr>
        <b/>
        <sz val="8"/>
        <color indexed="0"/>
        <rFont val="Arial"/>
      </rPr>
      <t>Nonprofit organizations</t>
    </r>
  </si>
  <si>
    <r>
      <rPr>
        <b/>
        <sz val="8"/>
        <color indexed="0"/>
        <rFont val="Arial"/>
      </rPr>
      <t>Business</t>
    </r>
  </si>
  <si>
    <r>
      <rPr>
        <b/>
        <sz val="8"/>
        <color indexed="0"/>
        <rFont val="Arial"/>
      </rPr>
      <t>Institution funds</t>
    </r>
  </si>
  <si>
    <r>
      <rPr>
        <b/>
        <sz val="8"/>
        <color indexed="0"/>
        <rFont val="Arial"/>
      </rPr>
      <t>State and local government</t>
    </r>
  </si>
  <si>
    <r>
      <rPr>
        <b/>
        <sz val="8"/>
        <color indexed="0"/>
        <rFont val="Arial"/>
      </rPr>
      <t>Federal government</t>
    </r>
  </si>
  <si>
    <r>
      <rPr>
        <b/>
        <sz val="8"/>
        <color indexed="0"/>
        <rFont val="Arial"/>
      </rPr>
      <t>Source of funds</t>
    </r>
  </si>
  <si>
    <r>
      <rPr>
        <b/>
        <sz val="8"/>
        <color indexed="0"/>
        <rFont val="Arial"/>
      </rPr>
      <t>All R&amp;D expenditures</t>
    </r>
  </si>
  <si>
    <r>
      <rPr>
        <b/>
        <sz val="8"/>
        <color indexed="0"/>
        <rFont val="Arial"/>
      </rPr>
      <t>State</t>
    </r>
  </si>
  <si>
    <t>Table 69</t>
  </si>
  <si>
    <r>
      <rPr>
        <sz val="8"/>
        <color indexed="0"/>
        <rFont val="Arial"/>
      </rPr>
      <t>NA</t>
    </r>
  </si>
  <si>
    <t>Higher education R&amp;D expenditures, by state and source of funds: FY 2022</t>
  </si>
  <si>
    <t>Updated 5/31/24</t>
  </si>
  <si>
    <t>by Source of Funds, 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</si>
</sst>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21" x14ac:knownFonts="1">
    <font>
      <sz val="10"/>
      <name val="Arial"/>
    </font>
    <font>
      <sz val="10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color indexed="8"/>
      <name val="Arial Narrow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8"/>
      <color indexed="0"/>
      <name val="Arial"/>
    </font>
    <font>
      <b/>
      <sz val="8"/>
      <color indexed="0"/>
      <name val="Arial"/>
    </font>
    <font>
      <b/>
      <sz val="9"/>
      <color indexed="0"/>
      <name val="Arial"/>
    </font>
    <font>
      <sz val="9"/>
      <color indexed="0"/>
      <name val="Arial"/>
    </font>
  </fonts>
  <fills count="3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</fills>
  <borders count="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horizontal="left" wrapText="1"/>
    </xf>
    <xf numFmtId="0" fontId="13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41">
    <xf numFmtId="0" fontId="0" fillId="0" borderId="0" xfId="0">
      <alignment horizontal="left" wrapText="1"/>
    </xf>
    <xf numFmtId="0" fontId="3" fillId="0" borderId="0" xfId="0" applyFont="1">
      <alignment horizontal="left" wrapText="1"/>
    </xf>
    <xf numFmtId="164" fontId="0" fillId="0" borderId="0" xfId="0" applyNumberFormat="1" applyAlignment="1">
      <alignment horizontal="right" wrapText="1"/>
    </xf>
    <xf numFmtId="0" fontId="4" fillId="0" borderId="0" xfId="0" applyFont="1">
      <alignment horizontal="left" wrapText="1"/>
    </xf>
    <xf numFmtId="0" fontId="6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0" fontId="8" fillId="0" borderId="0" xfId="0" applyFont="1">
      <alignment horizontal="left" wrapText="1"/>
    </xf>
    <xf numFmtId="0" fontId="5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4" fillId="0" borderId="2" xfId="0" applyFont="1" applyBorder="1">
      <alignment horizontal="left" wrapText="1"/>
    </xf>
    <xf numFmtId="0" fontId="4" fillId="0" borderId="2" xfId="0" applyFont="1" applyBorder="1" applyAlignment="1">
      <alignment horizontal="right" wrapText="1"/>
    </xf>
    <xf numFmtId="0" fontId="10" fillId="0" borderId="0" xfId="0" applyFont="1">
      <alignment horizontal="left" wrapText="1"/>
    </xf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left" readingOrder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3" fontId="15" fillId="0" borderId="0" xfId="0" applyNumberFormat="1" applyFont="1" applyAlignment="1">
      <alignment horizontal="right"/>
    </xf>
    <xf numFmtId="9" fontId="2" fillId="0" borderId="1" xfId="2" applyFont="1" applyFill="1" applyBorder="1" applyAlignment="1" applyProtection="1">
      <alignment horizontal="right"/>
    </xf>
    <xf numFmtId="0" fontId="16" fillId="0" borderId="0" xfId="4"/>
    <xf numFmtId="49" fontId="17" fillId="0" borderId="0" xfId="4" applyNumberFormat="1" applyFont="1" applyAlignment="1">
      <alignment horizontal="left"/>
    </xf>
    <xf numFmtId="49" fontId="20" fillId="0" borderId="0" xfId="4" applyNumberFormat="1" applyFont="1" applyAlignment="1">
      <alignment horizontal="left"/>
    </xf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wrapText="1"/>
    </xf>
    <xf numFmtId="0" fontId="0" fillId="0" borderId="5" xfId="0" applyBorder="1">
      <alignment horizontal="left" wrapText="1"/>
    </xf>
    <xf numFmtId="0" fontId="0" fillId="0" borderId="6" xfId="0" applyBorder="1">
      <alignment horizontal="left" wrapText="1"/>
    </xf>
    <xf numFmtId="0" fontId="5" fillId="0" borderId="4" xfId="0" applyFont="1" applyBorder="1" applyAlignment="1">
      <alignment horizontal="center" wrapText="1"/>
    </xf>
    <xf numFmtId="0" fontId="0" fillId="0" borderId="2" xfId="0" applyBorder="1">
      <alignment horizontal="left" wrapText="1"/>
    </xf>
    <xf numFmtId="49" fontId="19" fillId="0" borderId="0" xfId="4" applyNumberFormat="1" applyFont="1" applyAlignment="1">
      <alignment horizontal="left" wrapText="1"/>
    </xf>
    <xf numFmtId="0" fontId="16" fillId="0" borderId="0" xfId="4"/>
    <xf numFmtId="3" fontId="17" fillId="0" borderId="7" xfId="4" applyNumberFormat="1" applyFont="1" applyBorder="1" applyAlignment="1">
      <alignment horizontal="right" wrapText="1"/>
    </xf>
    <xf numFmtId="0" fontId="17" fillId="0" borderId="7" xfId="4" applyFont="1" applyBorder="1" applyAlignment="1">
      <alignment horizontal="right" wrapText="1"/>
    </xf>
    <xf numFmtId="0" fontId="17" fillId="0" borderId="7" xfId="4" applyFont="1" applyBorder="1" applyAlignment="1">
      <alignment horizontal="left" wrapText="1" indent="1"/>
    </xf>
    <xf numFmtId="0" fontId="17" fillId="0" borderId="7" xfId="4" applyFont="1" applyBorder="1" applyAlignment="1">
      <alignment horizontal="left" wrapText="1"/>
    </xf>
    <xf numFmtId="0" fontId="18" fillId="0" borderId="7" xfId="4" applyFont="1" applyBorder="1" applyAlignment="1">
      <alignment horizontal="center" wrapText="1"/>
    </xf>
    <xf numFmtId="0" fontId="18" fillId="0" borderId="7" xfId="4" applyFont="1" applyBorder="1" applyAlignment="1">
      <alignment horizontal="center" wrapText="1"/>
    </xf>
    <xf numFmtId="0" fontId="18" fillId="0" borderId="7" xfId="4" applyFont="1" applyBorder="1" applyAlignment="1">
      <alignment horizontal="left" wrapText="1"/>
    </xf>
  </cellXfs>
  <cellStyles count="5">
    <cellStyle name="Hyperlink" xfId="1" builtinId="8" hidden="1"/>
    <cellStyle name="Normal" xfId="0" builtinId="0"/>
    <cellStyle name="Normal 2" xfId="4" xr:uid="{06EF3D29-7D87-4CC7-8015-E981F314A0E5}"/>
    <cellStyle name="Percent" xfId="2" builtinId="5"/>
    <cellStyle name="Percent 2" xfId="3" xr:uid="{F9BBC4C4-892F-4768-87E9-3F4220C0137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4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51952</xdr:colOff>
      <xdr:row>24</xdr:row>
      <xdr:rowOff>26552</xdr:rowOff>
    </xdr:from>
    <xdr:to>
      <xdr:col>11</xdr:col>
      <xdr:colOff>660399</xdr:colOff>
      <xdr:row>31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52FEBE7-899F-47C7-9F44-6D95D2D938FD}"/>
            </a:ext>
          </a:extLst>
        </xdr:cNvPr>
        <xdr:cNvSpPr txBox="1">
          <a:spLocks noChangeArrowheads="1"/>
        </xdr:cNvSpPr>
      </xdr:nvSpPr>
      <xdr:spPr bwMode="auto">
        <a:xfrm>
          <a:off x="51952" y="4122302"/>
          <a:ext cx="8295122" cy="122122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Notes: Due to rounding, percentages may not equal to 100%. The Survey of Research and Development Expenditures at Universities and Colleges collected data for 1972–2009. Beginning with 2010, data are collected using the successor Higher Education R&amp;D (HERD) Survey. 'All Other Sources' includes nonprofit organizations and all other sources.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 National Science Foundation/National Center for Science and Engineering Statistics,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Higher Education Research and Development Survey, FY 2021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Accessed 05/31/2024 from https://ncses.nsf.gov/pubs/nsf21314#data-tables. WICHE calculations.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8</xdr:col>
      <xdr:colOff>0</xdr:colOff>
      <xdr:row>61</xdr:row>
      <xdr:rowOff>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8076F033-DC1A-4975-9CCF-DC1337671149}"/>
            </a:ext>
          </a:extLst>
        </xdr:cNvPr>
        <xdr:cNvSpPr/>
      </xdr:nvSpPr>
      <xdr:spPr>
        <a:xfrm>
          <a:off x="0" y="10858500"/>
          <a:ext cx="5105400" cy="180975"/>
        </a:xfrm>
        <a:prstGeom prst="rect">
          <a:avLst/>
        </a:prstGeom>
      </xdr:spPr>
      <xdr:txBody>
        <a:bodyPr lIns="36576" rIns="36576" rtlCol="0" anchor="t"/>
        <a:lstStyle/>
        <a:p>
          <a:pPr algn="l">
            <a:lnSpc>
              <a:spcPts val="1000"/>
            </a:lnSpc>
            <a:spcAft>
              <a:spcPts val="1100"/>
            </a:spcAft>
            <a:defRPr/>
          </a:pPr>
          <a:r>
            <a:rPr lang="en-US" sz="800">
              <a:latin typeface="Arial"/>
            </a:rPr>
            <a:t>NA = not available; data were not provided by institution.</a:t>
          </a:r>
          <a:endParaRPr lang="en-US" sz="1100">
            <a:solidFill>
              <a:srgbClr val="000000"/>
            </a:solidFill>
          </a:endParaRPr>
        </a:p>
        <a:p>
          <a:pPr>
            <a:lnSpc>
              <a:spcPts val="1000"/>
            </a:lnSpc>
          </a:pPr>
          <a:r>
            <a:rPr lang="en-US" sz="800">
              <a:latin typeface="Arial"/>
            </a:rPr>
            <a:t>Source(s):</a:t>
          </a:r>
        </a:p>
        <a:p>
          <a:pPr>
            <a:lnSpc>
              <a:spcPts val="1000"/>
            </a:lnSpc>
            <a:spcAft>
              <a:spcPts val="1100"/>
            </a:spcAft>
          </a:pPr>
          <a:r>
            <a:rPr lang="en-US" sz="800">
              <a:latin typeface="Arial"/>
            </a:rPr>
            <a:t>National Center for Science and Engineering Statistics, Higher Education Research and Development Survey, FY 2022.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11</xdr:col>
      <xdr:colOff>133350</xdr:colOff>
      <xdr:row>30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810750"/>
          <a:ext cx="817245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 National Science Foundation/Division of Science Resources Studies.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Survey of Research and Development Expenditures at Universities and Colleges, FY 2005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Accessed 6/11/2012 from http://www.nsf.gov/sbe/srs/nsf04330/htmstart.htm. WICHE calculations.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B8829-3AE8-4EB7-B271-2DA12C09E618}">
  <dimension ref="A1:N48"/>
  <sheetViews>
    <sheetView tabSelected="1" workbookViewId="0">
      <selection activeCell="A4" sqref="A4"/>
    </sheetView>
  </sheetViews>
  <sheetFormatPr defaultColWidth="9.1640625" defaultRowHeight="12.3" x14ac:dyDescent="0.4"/>
  <cols>
    <col min="1" max="1" width="16.71875" bestFit="1" customWidth="1"/>
    <col min="2" max="3" width="12.1640625" bestFit="1" customWidth="1"/>
    <col min="4" max="4" width="8.5546875" customWidth="1"/>
    <col min="5" max="5" width="11.1640625" bestFit="1" customWidth="1"/>
    <col min="6" max="6" width="8.27734375" customWidth="1"/>
    <col min="7" max="7" width="11.1640625" bestFit="1" customWidth="1"/>
    <col min="8" max="8" width="7.71875" customWidth="1"/>
    <col min="9" max="9" width="11.1640625" bestFit="1" customWidth="1"/>
    <col min="10" max="10" width="7.1640625" customWidth="1"/>
    <col min="11" max="11" width="11.1640625" bestFit="1" customWidth="1"/>
    <col min="12" max="12" width="7.83203125" customWidth="1"/>
    <col min="14" max="14" width="14.5546875" customWidth="1"/>
  </cols>
  <sheetData>
    <row r="1" spans="1:14" ht="15" x14ac:dyDescent="0.5">
      <c r="A1" s="24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4" ht="15" x14ac:dyDescent="0.5">
      <c r="A2" s="24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ht="15" x14ac:dyDescent="0.5">
      <c r="A3" s="24" t="s">
        <v>101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4" ht="15" x14ac:dyDescent="0.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2"/>
    </row>
    <row r="5" spans="1:14" ht="15" x14ac:dyDescent="0.4">
      <c r="A5" s="26" t="s">
        <v>18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4" ht="12.6" thickBot="1" x14ac:dyDescent="0.45">
      <c r="A6" s="10"/>
      <c r="B6" s="11" t="s">
        <v>0</v>
      </c>
      <c r="C6" s="27" t="s">
        <v>21</v>
      </c>
      <c r="D6" s="28"/>
      <c r="E6" s="27" t="s">
        <v>1</v>
      </c>
      <c r="F6" s="28"/>
      <c r="G6" s="27" t="s">
        <v>29</v>
      </c>
      <c r="H6" s="29"/>
      <c r="I6" s="30" t="s">
        <v>22</v>
      </c>
      <c r="J6" s="28"/>
      <c r="K6" s="27" t="s">
        <v>23</v>
      </c>
      <c r="L6" s="31"/>
    </row>
    <row r="7" spans="1:14" ht="12.6" thickTop="1" x14ac:dyDescent="0.4">
      <c r="A7" s="7" t="s">
        <v>2</v>
      </c>
      <c r="B7" s="9">
        <f>SUMIFS('2022'!B:B,'2022'!$A:$A,TRIM($A7))</f>
        <v>226717</v>
      </c>
      <c r="C7" s="9">
        <f>SUMIFS('2022'!C:C,'2022'!$A:$A,TRIM($A7))</f>
        <v>171964</v>
      </c>
      <c r="D7" s="20">
        <f>C7/B7</f>
        <v>0.75849627509185458</v>
      </c>
      <c r="E7" s="9">
        <f>SUMIFS('2022'!D:D,'2022'!$A:$A,TRIM($A7))</f>
        <v>2763</v>
      </c>
      <c r="F7" s="8">
        <f>E7/B7</f>
        <v>1.2186999651547965E-2</v>
      </c>
      <c r="G7" s="9">
        <f>SUMIFS('2022'!F:F,'2022'!$A:$A,TRIM($A7))</f>
        <v>4667</v>
      </c>
      <c r="H7" s="8">
        <f>G7/B7</f>
        <v>2.0585134771543379E-2</v>
      </c>
      <c r="I7" s="9">
        <f>SUMIFS('2022'!E:E,'2022'!$A:$A,TRIM($A7))</f>
        <v>42936</v>
      </c>
      <c r="J7" s="8">
        <f>I7/B7</f>
        <v>0.18938147558409824</v>
      </c>
      <c r="K7" s="5">
        <f>SUM(SUMIFS('2022'!$G:$G,'2022'!$A:$A,TRIM(A7)),SUMIFS('2022'!$H:$H,'2022'!$A:$A,TRIM(A7)))</f>
        <v>4387</v>
      </c>
      <c r="L7" s="2">
        <f>K7/B7</f>
        <v>1.9350114900955818E-2</v>
      </c>
      <c r="N7" s="5"/>
    </row>
    <row r="8" spans="1:14" x14ac:dyDescent="0.4">
      <c r="A8" s="7" t="s">
        <v>31</v>
      </c>
      <c r="B8" s="9">
        <f>SUMIFS('2022'!B:B,'2022'!$A:$A,TRIM($A8))</f>
        <v>1690904</v>
      </c>
      <c r="C8" s="9">
        <f>SUMIFS('2022'!C:C,'2022'!$A:$A,TRIM($A8))</f>
        <v>729574</v>
      </c>
      <c r="D8" s="20">
        <f t="shared" ref="D8:D24" si="0">C8/B8</f>
        <v>0.4314697936724971</v>
      </c>
      <c r="E8" s="9">
        <f>SUMIFS('2022'!D:D,'2022'!$A:$A,TRIM($A8))</f>
        <v>136865</v>
      </c>
      <c r="F8" s="8">
        <f t="shared" ref="F8:F24" si="1">E8/B8</f>
        <v>8.0941910362740871E-2</v>
      </c>
      <c r="G8" s="9">
        <f>SUMIFS('2022'!F:F,'2022'!$A:$A,TRIM($A8))</f>
        <v>51204</v>
      </c>
      <c r="H8" s="8">
        <f t="shared" ref="H8:H24" si="2">G8/B8</f>
        <v>3.0282026655564124E-2</v>
      </c>
      <c r="I8" s="9">
        <f>SUMIFS('2022'!E:E,'2022'!$A:$A,TRIM($A8))</f>
        <v>552382</v>
      </c>
      <c r="J8" s="8">
        <f t="shared" ref="J8:J24" si="3">I8/B8</f>
        <v>0.32667851042992385</v>
      </c>
      <c r="K8" s="5">
        <f>SUM(SUMIFS('2022'!$G:$G,'2022'!$A:$A,TRIM(A8)),SUMIFS('2022'!$H:$H,'2022'!$A:$A,TRIM(A8)))</f>
        <v>220879</v>
      </c>
      <c r="L8" s="2">
        <f t="shared" ref="L8:L24" si="4">K8/B8</f>
        <v>0.13062775887927405</v>
      </c>
      <c r="N8" s="5"/>
    </row>
    <row r="9" spans="1:14" x14ac:dyDescent="0.4">
      <c r="A9" s="7" t="s">
        <v>3</v>
      </c>
      <c r="B9" s="9">
        <f>SUMIFS('2022'!B:B,'2022'!$A:$A,TRIM($A9))</f>
        <v>12107605</v>
      </c>
      <c r="C9" s="9">
        <f>SUMIFS('2022'!C:C,'2022'!$A:$A,TRIM($A9))</f>
        <v>6587133</v>
      </c>
      <c r="D9" s="20">
        <f t="shared" si="0"/>
        <v>0.54404921534853512</v>
      </c>
      <c r="E9" s="9">
        <f>SUMIFS('2022'!D:D,'2022'!$A:$A,TRIM($A9))</f>
        <v>463811</v>
      </c>
      <c r="F9" s="8">
        <f t="shared" si="1"/>
        <v>3.8307410920656891E-2</v>
      </c>
      <c r="G9" s="9">
        <f>SUMIFS('2022'!F:F,'2022'!$A:$A,TRIM($A9))</f>
        <v>813103</v>
      </c>
      <c r="H9" s="8">
        <f t="shared" si="2"/>
        <v>6.7156386419940192E-2</v>
      </c>
      <c r="I9" s="9">
        <f>SUMIFS('2022'!E:E,'2022'!$A:$A,TRIM($A9))</f>
        <v>2481533</v>
      </c>
      <c r="J9" s="8">
        <f t="shared" si="3"/>
        <v>0.20495655416574954</v>
      </c>
      <c r="K9" s="5">
        <f>SUM(SUMIFS('2022'!$G:$G,'2022'!$A:$A,TRIM(A9)),SUMIFS('2022'!$H:$H,'2022'!$A:$A,TRIM(A9)))</f>
        <v>1762025</v>
      </c>
      <c r="L9" s="2">
        <f t="shared" si="4"/>
        <v>0.14553043314511829</v>
      </c>
      <c r="N9" s="5"/>
    </row>
    <row r="10" spans="1:14" x14ac:dyDescent="0.4">
      <c r="A10" s="7" t="s">
        <v>4</v>
      </c>
      <c r="B10" s="9">
        <f>SUMIFS('2022'!B:B,'2022'!$A:$A,TRIM($A10))</f>
        <v>1898797</v>
      </c>
      <c r="C10" s="9">
        <f>SUMIFS('2022'!C:C,'2022'!$A:$A,TRIM($A10))</f>
        <v>1407578</v>
      </c>
      <c r="D10" s="20">
        <f t="shared" si="0"/>
        <v>0.74129988619109888</v>
      </c>
      <c r="E10" s="9">
        <f>SUMIFS('2022'!D:D,'2022'!$A:$A,TRIM($A10))</f>
        <v>71912</v>
      </c>
      <c r="F10" s="8">
        <f t="shared" si="1"/>
        <v>3.7872400261850001E-2</v>
      </c>
      <c r="G10" s="9">
        <f>SUMIFS('2022'!F:F,'2022'!$A:$A,TRIM($A10))</f>
        <v>88938</v>
      </c>
      <c r="H10" s="8">
        <f t="shared" si="2"/>
        <v>4.6839130249310482E-2</v>
      </c>
      <c r="I10" s="9">
        <f>SUMIFS('2022'!E:E,'2022'!$A:$A,TRIM($A10))</f>
        <v>184892</v>
      </c>
      <c r="J10" s="8">
        <f t="shared" si="3"/>
        <v>9.7373231577677868E-2</v>
      </c>
      <c r="K10" s="5">
        <f>SUM(SUMIFS('2022'!$G:$G,'2022'!$A:$A,TRIM(A10)),SUMIFS('2022'!$H:$H,'2022'!$A:$A,TRIM(A10)))</f>
        <v>145477</v>
      </c>
      <c r="L10" s="2">
        <f t="shared" si="4"/>
        <v>7.6615351720062758E-2</v>
      </c>
      <c r="N10" s="5"/>
    </row>
    <row r="11" spans="1:14" x14ac:dyDescent="0.4">
      <c r="A11" s="7" t="s">
        <v>30</v>
      </c>
      <c r="B11" s="9">
        <f>SUMIFS('2022'!B:B,'2022'!$A:$A,TRIM($A11))</f>
        <v>20481</v>
      </c>
      <c r="C11" s="9">
        <f>SUMIFS('2022'!C:C,'2022'!$A:$A,TRIM($A11))</f>
        <v>17066</v>
      </c>
      <c r="D11" s="20">
        <f t="shared" si="0"/>
        <v>0.83326009472193741</v>
      </c>
      <c r="E11" s="9">
        <f>SUMIFS('2022'!D:D,'2022'!$A:$A,TRIM($A11))</f>
        <v>1682</v>
      </c>
      <c r="F11" s="8">
        <f t="shared" si="1"/>
        <v>8.2124896245300519E-2</v>
      </c>
      <c r="G11" s="9">
        <f>SUMIFS('2022'!F:F,'2022'!$A:$A,TRIM($A11))</f>
        <v>375</v>
      </c>
      <c r="H11" s="8">
        <f t="shared" si="2"/>
        <v>1.8309652848981985E-2</v>
      </c>
      <c r="I11" s="9">
        <f>SUMIFS('2022'!E:E,'2022'!$A:$A,TRIM($A11))</f>
        <v>1339</v>
      </c>
      <c r="J11" s="8">
        <f t="shared" si="3"/>
        <v>6.5377667106098339E-2</v>
      </c>
      <c r="K11" s="5">
        <f>SUM(SUMIFS('2022'!$G:$G,'2022'!$A:$A,TRIM(A11)),SUMIFS('2022'!$H:$H,'2022'!$A:$A,TRIM(A11)))</f>
        <v>19</v>
      </c>
      <c r="L11" s="2">
        <f t="shared" si="4"/>
        <v>9.2768907768175381E-4</v>
      </c>
      <c r="N11" s="5"/>
    </row>
    <row r="12" spans="1:14" x14ac:dyDescent="0.4">
      <c r="A12" s="7" t="s">
        <v>5</v>
      </c>
      <c r="B12" s="9">
        <f>SUMIFS('2022'!B:B,'2022'!$A:$A,TRIM($A12))</f>
        <v>301272</v>
      </c>
      <c r="C12" s="9">
        <f>SUMIFS('2022'!C:C,'2022'!$A:$A,TRIM($A12))</f>
        <v>190232</v>
      </c>
      <c r="D12" s="20">
        <f t="shared" si="0"/>
        <v>0.63142940598528907</v>
      </c>
      <c r="E12" s="9">
        <f>SUMIFS('2022'!D:D,'2022'!$A:$A,TRIM($A12))</f>
        <v>17913</v>
      </c>
      <c r="F12" s="8">
        <f t="shared" si="1"/>
        <v>5.9457898510316257E-2</v>
      </c>
      <c r="G12" s="9">
        <f>SUMIFS('2022'!F:F,'2022'!$A:$A,TRIM($A12))</f>
        <v>2750</v>
      </c>
      <c r="H12" s="8">
        <f t="shared" si="2"/>
        <v>9.127964098887385E-3</v>
      </c>
      <c r="I12" s="9">
        <f>SUMIFS('2022'!E:E,'2022'!$A:$A,TRIM($A12))</f>
        <v>76959</v>
      </c>
      <c r="J12" s="8">
        <f t="shared" si="3"/>
        <v>0.25544690512228152</v>
      </c>
      <c r="K12" s="5">
        <f>SUM(SUMIFS('2022'!$G:$G,'2022'!$A:$A,TRIM(A12)),SUMIFS('2022'!$H:$H,'2022'!$A:$A,TRIM(A12)))</f>
        <v>13418</v>
      </c>
      <c r="L12" s="2">
        <f t="shared" si="4"/>
        <v>4.4537826283225793E-2</v>
      </c>
      <c r="N12" s="5"/>
    </row>
    <row r="13" spans="1:14" x14ac:dyDescent="0.4">
      <c r="A13" s="7" t="s">
        <v>6</v>
      </c>
      <c r="B13" s="9">
        <f>SUMIFS('2022'!B:B,'2022'!$A:$A,TRIM($A13))</f>
        <v>179835</v>
      </c>
      <c r="C13" s="9">
        <f>SUMIFS('2022'!C:C,'2022'!$A:$A,TRIM($A13))</f>
        <v>97255</v>
      </c>
      <c r="D13" s="20">
        <f t="shared" si="0"/>
        <v>0.54080129007145439</v>
      </c>
      <c r="E13" s="9">
        <f>SUMIFS('2022'!D:D,'2022'!$A:$A,TRIM($A13))</f>
        <v>40768</v>
      </c>
      <c r="F13" s="8">
        <f t="shared" si="1"/>
        <v>0.22669669419189814</v>
      </c>
      <c r="G13" s="9">
        <f>SUMIFS('2022'!F:F,'2022'!$A:$A,TRIM($A13))</f>
        <v>3006</v>
      </c>
      <c r="H13" s="8">
        <f t="shared" si="2"/>
        <v>1.6715322378847278E-2</v>
      </c>
      <c r="I13" s="9">
        <f>SUMIFS('2022'!E:E,'2022'!$A:$A,TRIM($A13))</f>
        <v>33181</v>
      </c>
      <c r="J13" s="8">
        <f t="shared" si="3"/>
        <v>0.18450802124169377</v>
      </c>
      <c r="K13" s="5">
        <f>SUM(SUMIFS('2022'!$G:$G,'2022'!$A:$A,TRIM(A13)),SUMIFS('2022'!$H:$H,'2022'!$A:$A,TRIM(A13)))</f>
        <v>5625</v>
      </c>
      <c r="L13" s="2">
        <f t="shared" si="4"/>
        <v>3.127867211610643E-2</v>
      </c>
      <c r="N13" s="5"/>
    </row>
    <row r="14" spans="1:14" x14ac:dyDescent="0.4">
      <c r="A14" s="7" t="s">
        <v>7</v>
      </c>
      <c r="B14" s="9">
        <f>SUMIFS('2022'!B:B,'2022'!$A:$A,TRIM($A14))</f>
        <v>340611</v>
      </c>
      <c r="C14" s="9">
        <f>SUMIFS('2022'!C:C,'2022'!$A:$A,TRIM($A14))</f>
        <v>198081</v>
      </c>
      <c r="D14" s="20">
        <f t="shared" si="0"/>
        <v>0.58154610391326178</v>
      </c>
      <c r="E14" s="9">
        <f>SUMIFS('2022'!D:D,'2022'!$A:$A,TRIM($A14))</f>
        <v>24891</v>
      </c>
      <c r="F14" s="8">
        <f t="shared" si="1"/>
        <v>7.3077498965095078E-2</v>
      </c>
      <c r="G14" s="9">
        <f>SUMIFS('2022'!F:F,'2022'!$A:$A,TRIM($A14))</f>
        <v>2537</v>
      </c>
      <c r="H14" s="8">
        <f t="shared" si="2"/>
        <v>7.4483795297274604E-3</v>
      </c>
      <c r="I14" s="9">
        <f>SUMIFS('2022'!E:E,'2022'!$A:$A,TRIM($A14))</f>
        <v>105738</v>
      </c>
      <c r="J14" s="8">
        <f t="shared" si="3"/>
        <v>0.31043624545302412</v>
      </c>
      <c r="K14" s="5">
        <f>SUM(SUMIFS('2022'!$G:$G,'2022'!$A:$A,TRIM(A14)),SUMIFS('2022'!$H:$H,'2022'!$A:$A,TRIM(A14)))</f>
        <v>9364</v>
      </c>
      <c r="L14" s="2">
        <f t="shared" si="4"/>
        <v>2.749177213889158E-2</v>
      </c>
      <c r="N14" s="5"/>
    </row>
    <row r="15" spans="1:14" x14ac:dyDescent="0.4">
      <c r="A15" s="7" t="s">
        <v>9</v>
      </c>
      <c r="B15" s="9">
        <f>SUMIFS('2022'!B:B,'2022'!$A:$A,TRIM($A15))</f>
        <v>312714</v>
      </c>
      <c r="C15" s="9">
        <f>SUMIFS('2022'!C:C,'2022'!$A:$A,TRIM($A15))</f>
        <v>131036</v>
      </c>
      <c r="D15" s="20">
        <f t="shared" si="0"/>
        <v>0.41902824945477335</v>
      </c>
      <c r="E15" s="9">
        <f>SUMIFS('2022'!D:D,'2022'!$A:$A,TRIM($A15))</f>
        <v>10036</v>
      </c>
      <c r="F15" s="8">
        <f t="shared" si="1"/>
        <v>3.2093222561190099E-2</v>
      </c>
      <c r="G15" s="9">
        <f>SUMIFS('2022'!F:F,'2022'!$A:$A,TRIM($A15))</f>
        <v>5509</v>
      </c>
      <c r="H15" s="8">
        <f t="shared" si="2"/>
        <v>1.7616736059146695E-2</v>
      </c>
      <c r="I15" s="9">
        <f>SUMIFS('2022'!E:E,'2022'!$A:$A,TRIM($A15))</f>
        <v>148549</v>
      </c>
      <c r="J15" s="8">
        <f t="shared" si="3"/>
        <v>0.47503149842987524</v>
      </c>
      <c r="K15" s="5">
        <f>SUM(SUMIFS('2022'!$G:$G,'2022'!$A:$A,TRIM(A15)),SUMIFS('2022'!$H:$H,'2022'!$A:$A,TRIM(A15)))</f>
        <v>17584</v>
      </c>
      <c r="L15" s="2">
        <f t="shared" si="4"/>
        <v>5.6230293495014613E-2</v>
      </c>
      <c r="N15" s="5"/>
    </row>
    <row r="16" spans="1:14" x14ac:dyDescent="0.4">
      <c r="A16" s="7" t="s">
        <v>8</v>
      </c>
      <c r="B16" s="9">
        <f>SUMIFS('2022'!B:B,'2022'!$A:$A,TRIM($A16))</f>
        <v>543867</v>
      </c>
      <c r="C16" s="9">
        <f>SUMIFS('2022'!C:C,'2022'!$A:$A,TRIM($A16))</f>
        <v>378374</v>
      </c>
      <c r="D16" s="20">
        <f t="shared" si="0"/>
        <v>0.69571053217054901</v>
      </c>
      <c r="E16" s="9">
        <f>SUMIFS('2022'!D:D,'2022'!$A:$A,TRIM($A16))</f>
        <v>40059</v>
      </c>
      <c r="F16" s="8">
        <f t="shared" si="1"/>
        <v>7.3655875425425704E-2</v>
      </c>
      <c r="G16" s="9">
        <f>SUMIFS('2022'!F:F,'2022'!$A:$A,TRIM($A16))</f>
        <v>9998</v>
      </c>
      <c r="H16" s="8">
        <f t="shared" si="2"/>
        <v>1.8383170885528998E-2</v>
      </c>
      <c r="I16" s="9">
        <f>SUMIFS('2022'!E:E,'2022'!$A:$A,TRIM($A16))</f>
        <v>87011</v>
      </c>
      <c r="J16" s="8">
        <f t="shared" si="3"/>
        <v>0.15998580535314699</v>
      </c>
      <c r="K16" s="5">
        <f>SUM(SUMIFS('2022'!$G:$G,'2022'!$A:$A,TRIM(A16)),SUMIFS('2022'!$H:$H,'2022'!$A:$A,TRIM(A16)))</f>
        <v>28425</v>
      </c>
      <c r="L16" s="2">
        <f t="shared" si="4"/>
        <v>5.2264616165349248E-2</v>
      </c>
      <c r="N16" s="5"/>
    </row>
    <row r="17" spans="1:14" x14ac:dyDescent="0.4">
      <c r="A17" s="7" t="s">
        <v>10</v>
      </c>
      <c r="B17" s="9">
        <f>SUMIFS('2022'!B:B,'2022'!$A:$A,TRIM($A17))</f>
        <v>322621</v>
      </c>
      <c r="C17" s="9">
        <f>SUMIFS('2022'!C:C,'2022'!$A:$A,TRIM($A17))</f>
        <v>108080</v>
      </c>
      <c r="D17" s="20">
        <f t="shared" si="0"/>
        <v>0.33500609073804866</v>
      </c>
      <c r="E17" s="9">
        <f>SUMIFS('2022'!D:D,'2022'!$A:$A,TRIM($A17))</f>
        <v>76507</v>
      </c>
      <c r="F17" s="8">
        <f t="shared" si="1"/>
        <v>0.23714203353160521</v>
      </c>
      <c r="G17" s="9">
        <f>SUMIFS('2022'!F:F,'2022'!$A:$A,TRIM($A17))</f>
        <v>15066</v>
      </c>
      <c r="H17" s="8">
        <f t="shared" si="2"/>
        <v>4.6698757985376031E-2</v>
      </c>
      <c r="I17" s="9">
        <f>SUMIFS('2022'!E:E,'2022'!$A:$A,TRIM($A17))</f>
        <v>115128</v>
      </c>
      <c r="J17" s="8">
        <f t="shared" si="3"/>
        <v>0.35685215779505985</v>
      </c>
      <c r="K17" s="5">
        <f>SUM(SUMIFS('2022'!$G:$G,'2022'!$A:$A,TRIM(A17)),SUMIFS('2022'!$H:$H,'2022'!$A:$A,TRIM(A17)))</f>
        <v>7840</v>
      </c>
      <c r="L17" s="2">
        <f t="shared" si="4"/>
        <v>2.4300959949910265E-2</v>
      </c>
      <c r="N17" s="5"/>
    </row>
    <row r="18" spans="1:14" x14ac:dyDescent="0.4">
      <c r="A18" s="7" t="s">
        <v>11</v>
      </c>
      <c r="B18" s="9">
        <f>SUMIFS('2022'!B:B,'2022'!$A:$A,TRIM($A18))</f>
        <v>1001028</v>
      </c>
      <c r="C18" s="9">
        <f>SUMIFS('2022'!C:C,'2022'!$A:$A,TRIM($A18))</f>
        <v>674193</v>
      </c>
      <c r="D18" s="20">
        <f t="shared" si="0"/>
        <v>0.67350064134070176</v>
      </c>
      <c r="E18" s="9">
        <f>SUMIFS('2022'!D:D,'2022'!$A:$A,TRIM($A18))</f>
        <v>60639</v>
      </c>
      <c r="F18" s="8">
        <f t="shared" si="1"/>
        <v>6.0576727124515999E-2</v>
      </c>
      <c r="G18" s="9">
        <f>SUMIFS('2022'!F:F,'2022'!$A:$A,TRIM($A18))</f>
        <v>53574</v>
      </c>
      <c r="H18" s="8">
        <f t="shared" si="2"/>
        <v>5.3518982486004389E-2</v>
      </c>
      <c r="I18" s="9">
        <f>SUMIFS('2022'!E:E,'2022'!$A:$A,TRIM($A18))</f>
        <v>142746</v>
      </c>
      <c r="J18" s="8">
        <f t="shared" si="3"/>
        <v>0.14259940780877259</v>
      </c>
      <c r="K18" s="5">
        <f>SUM(SUMIFS('2022'!$G:$G,'2022'!$A:$A,TRIM(A18)),SUMIFS('2022'!$H:$H,'2022'!$A:$A,TRIM(A18)))</f>
        <v>69876</v>
      </c>
      <c r="L18" s="2">
        <f t="shared" si="4"/>
        <v>6.9804241240005269E-2</v>
      </c>
      <c r="N18" s="5"/>
    </row>
    <row r="19" spans="1:14" x14ac:dyDescent="0.4">
      <c r="A19" s="7" t="s">
        <v>12</v>
      </c>
      <c r="B19" s="9">
        <f>SUMIFS('2022'!B:B,'2022'!$A:$A,TRIM($A19))</f>
        <v>117368</v>
      </c>
      <c r="C19" s="9">
        <f>SUMIFS('2022'!C:C,'2022'!$A:$A,TRIM($A19))</f>
        <v>58169</v>
      </c>
      <c r="D19" s="20">
        <f t="shared" si="0"/>
        <v>0.49561209188194399</v>
      </c>
      <c r="E19" s="9">
        <f>SUMIFS('2022'!D:D,'2022'!$A:$A,TRIM($A19))</f>
        <v>20008</v>
      </c>
      <c r="F19" s="8">
        <f t="shared" si="1"/>
        <v>0.17047236043896122</v>
      </c>
      <c r="G19" s="9">
        <f>SUMIFS('2022'!F:F,'2022'!$A:$A,TRIM($A19))</f>
        <v>2135</v>
      </c>
      <c r="H19" s="8">
        <f t="shared" si="2"/>
        <v>1.8190648217572082E-2</v>
      </c>
      <c r="I19" s="9">
        <f>SUMIFS('2022'!E:E,'2022'!$A:$A,TRIM($A19))</f>
        <v>22079</v>
      </c>
      <c r="J19" s="8">
        <f t="shared" si="3"/>
        <v>0.18811771522050302</v>
      </c>
      <c r="K19" s="5">
        <f>SUM(SUMIFS('2022'!$G:$G,'2022'!$A:$A,TRIM(A19)),SUMIFS('2022'!$H:$H,'2022'!$A:$A,TRIM(A19)))</f>
        <v>14977</v>
      </c>
      <c r="L19" s="2">
        <f t="shared" si="4"/>
        <v>0.12760718424101969</v>
      </c>
      <c r="N19" s="5"/>
    </row>
    <row r="20" spans="1:14" x14ac:dyDescent="0.4">
      <c r="A20" s="7" t="s">
        <v>13</v>
      </c>
      <c r="B20" s="9">
        <f>SUMIFS('2022'!B:B,'2022'!$A:$A,TRIM($A20))</f>
        <v>1062475</v>
      </c>
      <c r="C20" s="9">
        <f>SUMIFS('2022'!C:C,'2022'!$A:$A,TRIM($A20))</f>
        <v>680822</v>
      </c>
      <c r="D20" s="20">
        <f t="shared" si="0"/>
        <v>0.64078872444057511</v>
      </c>
      <c r="E20" s="9">
        <f>SUMIFS('2022'!D:D,'2022'!$A:$A,TRIM($A20))</f>
        <v>27112</v>
      </c>
      <c r="F20" s="8">
        <f t="shared" si="1"/>
        <v>2.5517776888867975E-2</v>
      </c>
      <c r="G20" s="9">
        <f>SUMIFS('2022'!F:F,'2022'!$A:$A,TRIM($A20))</f>
        <v>53521</v>
      </c>
      <c r="H20" s="8">
        <f t="shared" si="2"/>
        <v>5.0373891150380011E-2</v>
      </c>
      <c r="I20" s="9">
        <f>SUMIFS('2022'!E:E,'2022'!$A:$A,TRIM($A20))</f>
        <v>256513</v>
      </c>
      <c r="J20" s="8">
        <f t="shared" si="3"/>
        <v>0.24142968069836937</v>
      </c>
      <c r="K20" s="5">
        <f>SUM(SUMIFS('2022'!$G:$G,'2022'!$A:$A,TRIM(A20)),SUMIFS('2022'!$H:$H,'2022'!$A:$A,TRIM(A20)))</f>
        <v>44507</v>
      </c>
      <c r="L20" s="2">
        <f t="shared" si="4"/>
        <v>4.1889926821807574E-2</v>
      </c>
      <c r="N20" s="5"/>
    </row>
    <row r="21" spans="1:14" x14ac:dyDescent="0.4">
      <c r="A21" s="7" t="s">
        <v>14</v>
      </c>
      <c r="B21" s="9">
        <f>SUMIFS('2022'!B:B,'2022'!$A:$A,TRIM($A21))</f>
        <v>1972326</v>
      </c>
      <c r="C21" s="9">
        <f>SUMIFS('2022'!C:C,'2022'!$A:$A,TRIM($A21))</f>
        <v>1295518</v>
      </c>
      <c r="D21" s="20">
        <f t="shared" si="0"/>
        <v>0.65684780305081414</v>
      </c>
      <c r="E21" s="9">
        <f>SUMIFS('2022'!D:D,'2022'!$A:$A,TRIM($A21))</f>
        <v>77227</v>
      </c>
      <c r="F21" s="8">
        <f t="shared" si="1"/>
        <v>3.9155291772252659E-2</v>
      </c>
      <c r="G21" s="9">
        <f>SUMIFS('2022'!F:F,'2022'!$A:$A,TRIM($A21))</f>
        <v>70422</v>
      </c>
      <c r="H21" s="8">
        <f t="shared" si="2"/>
        <v>3.5705050787750096E-2</v>
      </c>
      <c r="I21" s="9">
        <f>SUMIFS('2022'!E:E,'2022'!$A:$A,TRIM($A21))</f>
        <v>230056</v>
      </c>
      <c r="J21" s="8">
        <f t="shared" si="3"/>
        <v>0.11664197500818831</v>
      </c>
      <c r="K21" s="5">
        <f>SUM(SUMIFS('2022'!$G:$G,'2022'!$A:$A,TRIM(A21)),SUMIFS('2022'!$H:$H,'2022'!$A:$A,TRIM(A21)))</f>
        <v>299103</v>
      </c>
      <c r="L21" s="2">
        <f t="shared" si="4"/>
        <v>0.15164987938099483</v>
      </c>
      <c r="N21" s="5"/>
    </row>
    <row r="22" spans="1:14" x14ac:dyDescent="0.4">
      <c r="A22" s="7" t="s">
        <v>15</v>
      </c>
      <c r="B22" s="9">
        <f>SUMIFS('2022'!B:B,'2022'!$A:$A,TRIM($A22))</f>
        <v>139764</v>
      </c>
      <c r="C22" s="9">
        <f>SUMIFS('2022'!C:C,'2022'!$A:$A,TRIM($A22))</f>
        <v>68772</v>
      </c>
      <c r="D22" s="20">
        <f t="shared" si="0"/>
        <v>0.49205804069717524</v>
      </c>
      <c r="E22" s="9">
        <f>SUMIFS('2022'!D:D,'2022'!$A:$A,TRIM($A22))</f>
        <v>5592</v>
      </c>
      <c r="F22" s="8">
        <f t="shared" si="1"/>
        <v>4.00103030823388E-2</v>
      </c>
      <c r="G22" s="9">
        <f>SUMIFS('2022'!F:F,'2022'!$A:$A,TRIM($A22))</f>
        <v>4099</v>
      </c>
      <c r="H22" s="8">
        <f t="shared" si="2"/>
        <v>2.9328010074124954E-2</v>
      </c>
      <c r="I22" s="9">
        <f>SUMIFS('2022'!E:E,'2022'!$A:$A,TRIM($A22))</f>
        <v>58184</v>
      </c>
      <c r="J22" s="8">
        <f t="shared" si="3"/>
        <v>0.41630176583383416</v>
      </c>
      <c r="K22" s="5">
        <f>SUM(SUMIFS('2022'!$G:$G,'2022'!$A:$A,TRIM(A22)),SUMIFS('2022'!$H:$H,'2022'!$A:$A,TRIM(A22)))</f>
        <v>3117</v>
      </c>
      <c r="L22" s="2">
        <f t="shared" si="4"/>
        <v>2.230188031252683E-2</v>
      </c>
      <c r="N22" s="5"/>
    </row>
    <row r="23" spans="1:14" x14ac:dyDescent="0.4">
      <c r="A23" s="4" t="s">
        <v>17</v>
      </c>
      <c r="B23" s="9">
        <f>SUM(B7:B22)</f>
        <v>22238385</v>
      </c>
      <c r="C23" s="9">
        <f>SUM(C7:C22)</f>
        <v>12793847</v>
      </c>
      <c r="D23" s="20">
        <f t="shared" si="0"/>
        <v>0.57530468152251169</v>
      </c>
      <c r="E23" s="9">
        <f>SUM(E7:E22)</f>
        <v>1077785</v>
      </c>
      <c r="F23" s="8">
        <f t="shared" si="1"/>
        <v>4.8465075139224364E-2</v>
      </c>
      <c r="G23" s="9">
        <f>SUM(G7:G22)</f>
        <v>1180904</v>
      </c>
      <c r="H23" s="8">
        <f t="shared" si="2"/>
        <v>5.3102057545995361E-2</v>
      </c>
      <c r="I23" s="9">
        <f>SUM(I7:I22)</f>
        <v>4539226</v>
      </c>
      <c r="J23" s="8">
        <f t="shared" si="3"/>
        <v>0.20411671081330771</v>
      </c>
      <c r="K23" s="5">
        <f>SUM(K7:K22)</f>
        <v>2646623</v>
      </c>
      <c r="L23" s="2">
        <f t="shared" si="4"/>
        <v>0.11901147497896093</v>
      </c>
      <c r="N23" s="5"/>
    </row>
    <row r="24" spans="1:14" x14ac:dyDescent="0.4">
      <c r="A24" s="4" t="s">
        <v>32</v>
      </c>
      <c r="B24" s="9">
        <f>SUMIFS('2022'!B:B,'2022'!$A:$A,TRIM($A24))</f>
        <v>97680528</v>
      </c>
      <c r="C24" s="9">
        <f>SUMIFS('2022'!C:C,'2022'!$A:$A,TRIM($A24))</f>
        <v>53971468</v>
      </c>
      <c r="D24" s="20">
        <f t="shared" si="0"/>
        <v>0.55253046953226947</v>
      </c>
      <c r="E24" s="9">
        <f>SUMIFS('2022'!D:D,'2022'!$A:$A,TRIM($A24))</f>
        <v>4907199</v>
      </c>
      <c r="F24" s="8">
        <f t="shared" si="1"/>
        <v>5.0237228447413795E-2</v>
      </c>
      <c r="G24" s="9">
        <f>SUMIFS('2022'!F:F,'2022'!$A:$A,TRIM($A24))</f>
        <v>5701656</v>
      </c>
      <c r="H24" s="8">
        <f t="shared" si="2"/>
        <v>5.8370446154836511E-2</v>
      </c>
      <c r="I24" s="9">
        <f>SUMIFS('2022'!E:E,'2022'!$A:$A,TRIM($A24))</f>
        <v>24492663</v>
      </c>
      <c r="J24" s="8">
        <f t="shared" si="3"/>
        <v>0.25074253284134584</v>
      </c>
      <c r="K24" s="5">
        <f>SUM(SUMIFS('2022'!$G:$G,'2022'!$A:$A,TRIM(A24)),SUMIFS('2022'!$H:$H,'2022'!$A:$A,TRIM(A24)))</f>
        <v>8607542</v>
      </c>
      <c r="L24" s="2">
        <f t="shared" si="4"/>
        <v>8.8119323024134347E-2</v>
      </c>
      <c r="N24" s="5"/>
    </row>
    <row r="26" spans="1:14" x14ac:dyDescent="0.4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4" x14ac:dyDescent="0.4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9" spans="1:14" x14ac:dyDescent="0.4">
      <c r="A29" s="16"/>
    </row>
    <row r="30" spans="1:14" x14ac:dyDescent="0.4">
      <c r="A30" s="17"/>
    </row>
    <row r="34" spans="1:4" x14ac:dyDescent="0.4">
      <c r="A34" t="s">
        <v>100</v>
      </c>
    </row>
    <row r="38" spans="1:4" x14ac:dyDescent="0.4">
      <c r="D38" s="19"/>
    </row>
    <row r="39" spans="1:4" x14ac:dyDescent="0.4">
      <c r="D39" s="19"/>
    </row>
    <row r="40" spans="1:4" x14ac:dyDescent="0.4">
      <c r="D40" s="19"/>
    </row>
    <row r="41" spans="1:4" x14ac:dyDescent="0.4">
      <c r="D41" s="19"/>
    </row>
    <row r="42" spans="1:4" x14ac:dyDescent="0.4">
      <c r="D42" s="19"/>
    </row>
    <row r="43" spans="1:4" x14ac:dyDescent="0.4">
      <c r="D43" s="19"/>
    </row>
    <row r="44" spans="1:4" x14ac:dyDescent="0.4">
      <c r="D44" s="19"/>
    </row>
    <row r="45" spans="1:4" x14ac:dyDescent="0.4">
      <c r="D45" s="19"/>
    </row>
    <row r="46" spans="1:4" x14ac:dyDescent="0.4">
      <c r="D46" s="19"/>
    </row>
    <row r="47" spans="1:4" x14ac:dyDescent="0.4">
      <c r="D47" s="19"/>
    </row>
    <row r="48" spans="1:4" x14ac:dyDescent="0.4">
      <c r="D48" s="19"/>
    </row>
  </sheetData>
  <mergeCells count="9">
    <mergeCell ref="A1:L1"/>
    <mergeCell ref="A2:L2"/>
    <mergeCell ref="A3:L3"/>
    <mergeCell ref="A5:L5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C2DAB-B558-4D03-B396-EC643EC3F333}">
  <sheetPr>
    <pageSetUpPr fitToPage="1"/>
  </sheetPr>
  <dimension ref="A1:H60"/>
  <sheetViews>
    <sheetView showGridLines="0" workbookViewId="0">
      <pane ySplit="5" topLeftCell="A6" activePane="bottomLeft" state="frozen"/>
      <selection pane="bottomLeft"/>
    </sheetView>
  </sheetViews>
  <sheetFormatPr defaultRowHeight="14.4" x14ac:dyDescent="0.55000000000000004"/>
  <cols>
    <col min="1" max="1" width="16.1640625" style="21" bestFit="1" customWidth="1"/>
    <col min="2" max="2" width="17.88671875" style="21" bestFit="1" customWidth="1"/>
    <col min="3" max="3" width="17.0546875" style="21" bestFit="1" customWidth="1"/>
    <col min="4" max="4" width="22.94140625" style="21" bestFit="1" customWidth="1"/>
    <col min="5" max="5" width="14.1640625" style="21" bestFit="1" customWidth="1"/>
    <col min="6" max="6" width="9" style="21" bestFit="1" customWidth="1"/>
    <col min="7" max="7" width="19.83203125" style="21" bestFit="1" customWidth="1"/>
    <col min="8" max="8" width="14.38671875" style="21" bestFit="1" customWidth="1"/>
    <col min="9" max="16384" width="8.88671875" style="21"/>
  </cols>
  <sheetData>
    <row r="1" spans="1:8" x14ac:dyDescent="0.55000000000000004">
      <c r="A1" s="23" t="s">
        <v>97</v>
      </c>
    </row>
    <row r="2" spans="1:8" ht="15" customHeight="1" x14ac:dyDescent="0.55000000000000004">
      <c r="A2" s="32" t="s">
        <v>99</v>
      </c>
      <c r="B2" s="33"/>
      <c r="C2" s="33"/>
      <c r="D2" s="33"/>
      <c r="E2" s="33"/>
      <c r="F2" s="33"/>
      <c r="G2" s="33"/>
      <c r="H2" s="33"/>
    </row>
    <row r="3" spans="1:8" x14ac:dyDescent="0.55000000000000004">
      <c r="A3" s="22" t="s">
        <v>25</v>
      </c>
    </row>
    <row r="4" spans="1:8" x14ac:dyDescent="0.55000000000000004">
      <c r="A4" s="40" t="s">
        <v>96</v>
      </c>
      <c r="B4" s="39" t="s">
        <v>95</v>
      </c>
      <c r="C4" s="39" t="s">
        <v>94</v>
      </c>
      <c r="D4" s="39"/>
      <c r="E4" s="39"/>
      <c r="F4" s="39"/>
      <c r="G4" s="39"/>
      <c r="H4" s="39"/>
    </row>
    <row r="5" spans="1:8" x14ac:dyDescent="0.55000000000000004">
      <c r="A5" s="40"/>
      <c r="B5" s="39"/>
      <c r="C5" s="38" t="s">
        <v>93</v>
      </c>
      <c r="D5" s="38" t="s">
        <v>92</v>
      </c>
      <c r="E5" s="38" t="s">
        <v>91</v>
      </c>
      <c r="F5" s="38" t="s">
        <v>90</v>
      </c>
      <c r="G5" s="38" t="s">
        <v>89</v>
      </c>
      <c r="H5" s="38" t="s">
        <v>88</v>
      </c>
    </row>
    <row r="6" spans="1:8" x14ac:dyDescent="0.55000000000000004">
      <c r="A6" s="37" t="s">
        <v>87</v>
      </c>
      <c r="B6" s="34">
        <v>97680528</v>
      </c>
      <c r="C6" s="34">
        <v>53971468</v>
      </c>
      <c r="D6" s="34">
        <v>4907199</v>
      </c>
      <c r="E6" s="34">
        <v>24492663</v>
      </c>
      <c r="F6" s="34">
        <v>5701656</v>
      </c>
      <c r="G6" s="34">
        <v>5974155</v>
      </c>
      <c r="H6" s="34">
        <v>2633387</v>
      </c>
    </row>
    <row r="7" spans="1:8" x14ac:dyDescent="0.55000000000000004">
      <c r="A7" s="36" t="s">
        <v>86</v>
      </c>
      <c r="B7" s="34">
        <v>1431393</v>
      </c>
      <c r="C7" s="34">
        <v>779272</v>
      </c>
      <c r="D7" s="34">
        <v>68758</v>
      </c>
      <c r="E7" s="34">
        <v>437472</v>
      </c>
      <c r="F7" s="34">
        <v>87132</v>
      </c>
      <c r="G7" s="34">
        <v>40619</v>
      </c>
      <c r="H7" s="34">
        <v>18140</v>
      </c>
    </row>
    <row r="8" spans="1:8" x14ac:dyDescent="0.55000000000000004">
      <c r="A8" s="36" t="s">
        <v>85</v>
      </c>
      <c r="B8" s="34">
        <v>226717</v>
      </c>
      <c r="C8" s="34">
        <v>171964</v>
      </c>
      <c r="D8" s="34">
        <v>2763</v>
      </c>
      <c r="E8" s="34">
        <v>42936</v>
      </c>
      <c r="F8" s="34">
        <v>4667</v>
      </c>
      <c r="G8" s="34">
        <v>1990</v>
      </c>
      <c r="H8" s="34">
        <v>2397</v>
      </c>
    </row>
    <row r="9" spans="1:8" x14ac:dyDescent="0.55000000000000004">
      <c r="A9" s="36" t="s">
        <v>84</v>
      </c>
      <c r="B9" s="34">
        <v>1690904</v>
      </c>
      <c r="C9" s="34">
        <v>729574</v>
      </c>
      <c r="D9" s="34">
        <v>136865</v>
      </c>
      <c r="E9" s="34">
        <v>552382</v>
      </c>
      <c r="F9" s="34">
        <v>51204</v>
      </c>
      <c r="G9" s="34">
        <v>92415</v>
      </c>
      <c r="H9" s="34">
        <v>128464</v>
      </c>
    </row>
    <row r="10" spans="1:8" x14ac:dyDescent="0.55000000000000004">
      <c r="A10" s="36" t="s">
        <v>83</v>
      </c>
      <c r="B10" s="34">
        <v>416507</v>
      </c>
      <c r="C10" s="34">
        <v>174976</v>
      </c>
      <c r="D10" s="34">
        <v>69558</v>
      </c>
      <c r="E10" s="34">
        <v>135614</v>
      </c>
      <c r="F10" s="34">
        <v>16168</v>
      </c>
      <c r="G10" s="34">
        <v>12338</v>
      </c>
      <c r="H10" s="34">
        <v>7853</v>
      </c>
    </row>
    <row r="11" spans="1:8" x14ac:dyDescent="0.55000000000000004">
      <c r="A11" s="36" t="s">
        <v>82</v>
      </c>
      <c r="B11" s="34">
        <v>12107605</v>
      </c>
      <c r="C11" s="34">
        <v>6587133</v>
      </c>
      <c r="D11" s="34">
        <v>463811</v>
      </c>
      <c r="E11" s="34">
        <v>2481533</v>
      </c>
      <c r="F11" s="34">
        <v>813103</v>
      </c>
      <c r="G11" s="34">
        <v>1244886</v>
      </c>
      <c r="H11" s="34">
        <v>517139</v>
      </c>
    </row>
    <row r="12" spans="1:8" x14ac:dyDescent="0.55000000000000004">
      <c r="A12" s="36" t="s">
        <v>81</v>
      </c>
      <c r="B12" s="34">
        <v>1898797</v>
      </c>
      <c r="C12" s="34">
        <v>1407578</v>
      </c>
      <c r="D12" s="34">
        <v>71912</v>
      </c>
      <c r="E12" s="34">
        <v>184892</v>
      </c>
      <c r="F12" s="34">
        <v>88938</v>
      </c>
      <c r="G12" s="34">
        <v>93464</v>
      </c>
      <c r="H12" s="34">
        <v>52013</v>
      </c>
    </row>
    <row r="13" spans="1:8" x14ac:dyDescent="0.55000000000000004">
      <c r="A13" s="36" t="s">
        <v>80</v>
      </c>
      <c r="B13" s="34">
        <v>1587047</v>
      </c>
      <c r="C13" s="34">
        <v>931776</v>
      </c>
      <c r="D13" s="34">
        <v>7291</v>
      </c>
      <c r="E13" s="34">
        <v>460465</v>
      </c>
      <c r="F13" s="34">
        <v>88066</v>
      </c>
      <c r="G13" s="34">
        <v>90640</v>
      </c>
      <c r="H13" s="34">
        <v>8809</v>
      </c>
    </row>
    <row r="14" spans="1:8" x14ac:dyDescent="0.55000000000000004">
      <c r="A14" s="36" t="s">
        <v>79</v>
      </c>
      <c r="B14" s="34">
        <v>397123</v>
      </c>
      <c r="C14" s="34">
        <v>219136</v>
      </c>
      <c r="D14" s="34">
        <v>12150</v>
      </c>
      <c r="E14" s="34">
        <v>145855</v>
      </c>
      <c r="F14" s="34">
        <v>5989</v>
      </c>
      <c r="G14" s="34">
        <v>5692</v>
      </c>
      <c r="H14" s="34">
        <v>8301</v>
      </c>
    </row>
    <row r="15" spans="1:8" x14ac:dyDescent="0.55000000000000004">
      <c r="A15" s="36" t="s">
        <v>78</v>
      </c>
      <c r="B15" s="34">
        <v>783163</v>
      </c>
      <c r="C15" s="34">
        <v>384514</v>
      </c>
      <c r="D15" s="34">
        <v>6530</v>
      </c>
      <c r="E15" s="34">
        <v>219463</v>
      </c>
      <c r="F15" s="34">
        <v>24865</v>
      </c>
      <c r="G15" s="34">
        <v>104996</v>
      </c>
      <c r="H15" s="34">
        <v>42795</v>
      </c>
    </row>
    <row r="16" spans="1:8" x14ac:dyDescent="0.55000000000000004">
      <c r="A16" s="36" t="s">
        <v>77</v>
      </c>
      <c r="B16" s="34">
        <v>3048253</v>
      </c>
      <c r="C16" s="34">
        <v>1489852</v>
      </c>
      <c r="D16" s="34">
        <v>284429</v>
      </c>
      <c r="E16" s="34">
        <v>1002273</v>
      </c>
      <c r="F16" s="34">
        <v>111840</v>
      </c>
      <c r="G16" s="34">
        <v>110968</v>
      </c>
      <c r="H16" s="34">
        <v>48891</v>
      </c>
    </row>
    <row r="17" spans="1:8" x14ac:dyDescent="0.55000000000000004">
      <c r="A17" s="36" t="s">
        <v>76</v>
      </c>
      <c r="B17" s="34">
        <v>3260128</v>
      </c>
      <c r="C17" s="34">
        <v>1968946</v>
      </c>
      <c r="D17" s="34">
        <v>183628</v>
      </c>
      <c r="E17" s="34">
        <v>782771</v>
      </c>
      <c r="F17" s="34">
        <v>173058</v>
      </c>
      <c r="G17" s="34">
        <v>133083</v>
      </c>
      <c r="H17" s="34">
        <v>18642</v>
      </c>
    </row>
    <row r="18" spans="1:8" x14ac:dyDescent="0.55000000000000004">
      <c r="A18" s="36" t="s">
        <v>75</v>
      </c>
      <c r="B18" s="34">
        <v>301272</v>
      </c>
      <c r="C18" s="34">
        <v>190232</v>
      </c>
      <c r="D18" s="34">
        <v>17913</v>
      </c>
      <c r="E18" s="34">
        <v>76959</v>
      </c>
      <c r="F18" s="34">
        <v>2750</v>
      </c>
      <c r="G18" s="34">
        <v>12717</v>
      </c>
      <c r="H18" s="34">
        <v>701</v>
      </c>
    </row>
    <row r="19" spans="1:8" x14ac:dyDescent="0.55000000000000004">
      <c r="A19" s="36" t="s">
        <v>74</v>
      </c>
      <c r="B19" s="34">
        <v>179835</v>
      </c>
      <c r="C19" s="34">
        <v>97255</v>
      </c>
      <c r="D19" s="34">
        <v>40768</v>
      </c>
      <c r="E19" s="34">
        <v>33181</v>
      </c>
      <c r="F19" s="34">
        <v>3006</v>
      </c>
      <c r="G19" s="34">
        <v>1891</v>
      </c>
      <c r="H19" s="34">
        <v>3734</v>
      </c>
    </row>
    <row r="20" spans="1:8" x14ac:dyDescent="0.55000000000000004">
      <c r="A20" s="36" t="s">
        <v>73</v>
      </c>
      <c r="B20" s="34">
        <v>3160587</v>
      </c>
      <c r="C20" s="34">
        <v>1942622</v>
      </c>
      <c r="D20" s="34">
        <v>41713</v>
      </c>
      <c r="E20" s="34">
        <v>758082</v>
      </c>
      <c r="F20" s="34">
        <v>198165</v>
      </c>
      <c r="G20" s="34">
        <v>180882</v>
      </c>
      <c r="H20" s="34">
        <v>39123</v>
      </c>
    </row>
    <row r="21" spans="1:8" x14ac:dyDescent="0.55000000000000004">
      <c r="A21" s="36" t="s">
        <v>72</v>
      </c>
      <c r="B21" s="34">
        <v>1872200</v>
      </c>
      <c r="C21" s="34">
        <v>877861</v>
      </c>
      <c r="D21" s="34">
        <v>45885</v>
      </c>
      <c r="E21" s="34">
        <v>627742</v>
      </c>
      <c r="F21" s="34">
        <v>122118</v>
      </c>
      <c r="G21" s="34">
        <v>120128</v>
      </c>
      <c r="H21" s="34">
        <v>78466</v>
      </c>
    </row>
    <row r="22" spans="1:8" x14ac:dyDescent="0.55000000000000004">
      <c r="A22" s="36" t="s">
        <v>71</v>
      </c>
      <c r="B22" s="34">
        <v>1005800</v>
      </c>
      <c r="C22" s="34">
        <v>508226</v>
      </c>
      <c r="D22" s="34">
        <v>43761</v>
      </c>
      <c r="E22" s="34">
        <v>364805</v>
      </c>
      <c r="F22" s="34">
        <v>51317</v>
      </c>
      <c r="G22" s="34">
        <v>36806</v>
      </c>
      <c r="H22" s="34">
        <v>885</v>
      </c>
    </row>
    <row r="23" spans="1:8" x14ac:dyDescent="0.55000000000000004">
      <c r="A23" s="36" t="s">
        <v>70</v>
      </c>
      <c r="B23" s="34">
        <v>882644</v>
      </c>
      <c r="C23" s="34">
        <v>376471</v>
      </c>
      <c r="D23" s="34">
        <v>89850</v>
      </c>
      <c r="E23" s="34">
        <v>222010</v>
      </c>
      <c r="F23" s="34">
        <v>159137</v>
      </c>
      <c r="G23" s="34">
        <v>20290</v>
      </c>
      <c r="H23" s="34">
        <v>14886</v>
      </c>
    </row>
    <row r="24" spans="1:8" x14ac:dyDescent="0.55000000000000004">
      <c r="A24" s="36" t="s">
        <v>69</v>
      </c>
      <c r="B24" s="34">
        <v>733242</v>
      </c>
      <c r="C24" s="34">
        <v>385943</v>
      </c>
      <c r="D24" s="34">
        <v>49506</v>
      </c>
      <c r="E24" s="34">
        <v>207429</v>
      </c>
      <c r="F24" s="34">
        <v>23247</v>
      </c>
      <c r="G24" s="34">
        <v>22079</v>
      </c>
      <c r="H24" s="34">
        <v>45038</v>
      </c>
    </row>
    <row r="25" spans="1:8" x14ac:dyDescent="0.55000000000000004">
      <c r="A25" s="36" t="s">
        <v>68</v>
      </c>
      <c r="B25" s="34">
        <v>941868</v>
      </c>
      <c r="C25" s="34">
        <v>404974</v>
      </c>
      <c r="D25" s="34">
        <v>93956</v>
      </c>
      <c r="E25" s="34">
        <v>285226</v>
      </c>
      <c r="F25" s="34">
        <v>105251</v>
      </c>
      <c r="G25" s="34">
        <v>28259</v>
      </c>
      <c r="H25" s="34">
        <v>24202</v>
      </c>
    </row>
    <row r="26" spans="1:8" x14ac:dyDescent="0.55000000000000004">
      <c r="A26" s="36" t="s">
        <v>67</v>
      </c>
      <c r="B26" s="34">
        <v>191739</v>
      </c>
      <c r="C26" s="34">
        <v>95051</v>
      </c>
      <c r="D26" s="34">
        <v>22403</v>
      </c>
      <c r="E26" s="34">
        <v>64293</v>
      </c>
      <c r="F26" s="34">
        <v>3974</v>
      </c>
      <c r="G26" s="34">
        <v>3623</v>
      </c>
      <c r="H26" s="34">
        <v>2395</v>
      </c>
    </row>
    <row r="27" spans="1:8" x14ac:dyDescent="0.55000000000000004">
      <c r="A27" s="36" t="s">
        <v>66</v>
      </c>
      <c r="B27" s="34">
        <v>5168958</v>
      </c>
      <c r="C27" s="34">
        <v>4055588</v>
      </c>
      <c r="D27" s="34">
        <v>99124</v>
      </c>
      <c r="E27" s="34">
        <v>620194</v>
      </c>
      <c r="F27" s="34">
        <v>157683</v>
      </c>
      <c r="G27" s="34">
        <v>218721</v>
      </c>
      <c r="H27" s="34">
        <v>17648</v>
      </c>
    </row>
    <row r="28" spans="1:8" x14ac:dyDescent="0.55000000000000004">
      <c r="A28" s="36" t="s">
        <v>65</v>
      </c>
      <c r="B28" s="34">
        <v>4837383</v>
      </c>
      <c r="C28" s="34">
        <v>2705310</v>
      </c>
      <c r="D28" s="34">
        <v>50116</v>
      </c>
      <c r="E28" s="34">
        <v>1111829</v>
      </c>
      <c r="F28" s="34">
        <v>321346</v>
      </c>
      <c r="G28" s="34">
        <v>477250</v>
      </c>
      <c r="H28" s="34">
        <v>171532</v>
      </c>
    </row>
    <row r="29" spans="1:8" x14ac:dyDescent="0.55000000000000004">
      <c r="A29" s="36" t="s">
        <v>64</v>
      </c>
      <c r="B29" s="34">
        <v>3082410</v>
      </c>
      <c r="C29" s="34">
        <v>1611073</v>
      </c>
      <c r="D29" s="34">
        <v>61599</v>
      </c>
      <c r="E29" s="34">
        <v>1109643</v>
      </c>
      <c r="F29" s="34">
        <v>138028</v>
      </c>
      <c r="G29" s="34">
        <v>120241</v>
      </c>
      <c r="H29" s="34">
        <v>41826</v>
      </c>
    </row>
    <row r="30" spans="1:8" x14ac:dyDescent="0.55000000000000004">
      <c r="A30" s="36" t="s">
        <v>63</v>
      </c>
      <c r="B30" s="34">
        <v>1241862</v>
      </c>
      <c r="C30" s="34">
        <v>663217</v>
      </c>
      <c r="D30" s="34">
        <v>80078</v>
      </c>
      <c r="E30" s="34">
        <v>363811</v>
      </c>
      <c r="F30" s="34">
        <v>53266</v>
      </c>
      <c r="G30" s="34">
        <v>46788</v>
      </c>
      <c r="H30" s="34">
        <v>34702</v>
      </c>
    </row>
    <row r="31" spans="1:8" x14ac:dyDescent="0.55000000000000004">
      <c r="A31" s="36" t="s">
        <v>62</v>
      </c>
      <c r="B31" s="34">
        <v>565341</v>
      </c>
      <c r="C31" s="34">
        <v>297587</v>
      </c>
      <c r="D31" s="34">
        <v>109217</v>
      </c>
      <c r="E31" s="34">
        <v>136905</v>
      </c>
      <c r="F31" s="34">
        <v>6521</v>
      </c>
      <c r="G31" s="34">
        <v>13033</v>
      </c>
      <c r="H31" s="34">
        <v>2078</v>
      </c>
    </row>
    <row r="32" spans="1:8" x14ac:dyDescent="0.55000000000000004">
      <c r="A32" s="36" t="s">
        <v>61</v>
      </c>
      <c r="B32" s="34">
        <v>1708351</v>
      </c>
      <c r="C32" s="34">
        <v>992049</v>
      </c>
      <c r="D32" s="34">
        <v>39685</v>
      </c>
      <c r="E32" s="34">
        <v>399008</v>
      </c>
      <c r="F32" s="34">
        <v>149915</v>
      </c>
      <c r="G32" s="34">
        <v>113425</v>
      </c>
      <c r="H32" s="34">
        <v>14269</v>
      </c>
    </row>
    <row r="33" spans="1:8" x14ac:dyDescent="0.55000000000000004">
      <c r="A33" s="36" t="s">
        <v>60</v>
      </c>
      <c r="B33" s="34">
        <v>340611</v>
      </c>
      <c r="C33" s="34">
        <v>198081</v>
      </c>
      <c r="D33" s="34">
        <v>24891</v>
      </c>
      <c r="E33" s="34">
        <v>105738</v>
      </c>
      <c r="F33" s="34">
        <v>2537</v>
      </c>
      <c r="G33" s="34">
        <v>5428</v>
      </c>
      <c r="H33" s="34">
        <v>3936</v>
      </c>
    </row>
    <row r="34" spans="1:8" x14ac:dyDescent="0.55000000000000004">
      <c r="A34" s="36" t="s">
        <v>59</v>
      </c>
      <c r="B34" s="34">
        <v>626792</v>
      </c>
      <c r="C34" s="34">
        <v>283097</v>
      </c>
      <c r="D34" s="34">
        <v>80399</v>
      </c>
      <c r="E34" s="34">
        <v>190452</v>
      </c>
      <c r="F34" s="34">
        <v>29739</v>
      </c>
      <c r="G34" s="34">
        <v>21571</v>
      </c>
      <c r="H34" s="34">
        <v>21534</v>
      </c>
    </row>
    <row r="35" spans="1:8" x14ac:dyDescent="0.55000000000000004">
      <c r="A35" s="36" t="s">
        <v>58</v>
      </c>
      <c r="B35" s="34">
        <v>312714</v>
      </c>
      <c r="C35" s="34">
        <v>131036</v>
      </c>
      <c r="D35" s="34">
        <v>10036</v>
      </c>
      <c r="E35" s="34">
        <v>148549</v>
      </c>
      <c r="F35" s="34">
        <v>5509</v>
      </c>
      <c r="G35" s="34">
        <v>7212</v>
      </c>
      <c r="H35" s="34">
        <v>10372</v>
      </c>
    </row>
    <row r="36" spans="1:8" x14ac:dyDescent="0.55000000000000004">
      <c r="A36" s="36" t="s">
        <v>57</v>
      </c>
      <c r="B36" s="34">
        <v>551187</v>
      </c>
      <c r="C36" s="34">
        <v>285737</v>
      </c>
      <c r="D36" s="34">
        <v>5282</v>
      </c>
      <c r="E36" s="34">
        <v>213359</v>
      </c>
      <c r="F36" s="34">
        <v>12276</v>
      </c>
      <c r="G36" s="34">
        <v>25050</v>
      </c>
      <c r="H36" s="34">
        <v>9483</v>
      </c>
    </row>
    <row r="37" spans="1:8" x14ac:dyDescent="0.55000000000000004">
      <c r="A37" s="36" t="s">
        <v>56</v>
      </c>
      <c r="B37" s="34">
        <v>1516963</v>
      </c>
      <c r="C37" s="34">
        <v>734412</v>
      </c>
      <c r="D37" s="34">
        <v>116585</v>
      </c>
      <c r="E37" s="34">
        <v>373348</v>
      </c>
      <c r="F37" s="34">
        <v>68609</v>
      </c>
      <c r="G37" s="34">
        <v>161644</v>
      </c>
      <c r="H37" s="34">
        <v>62365</v>
      </c>
    </row>
    <row r="38" spans="1:8" x14ac:dyDescent="0.55000000000000004">
      <c r="A38" s="36" t="s">
        <v>55</v>
      </c>
      <c r="B38" s="34">
        <v>543867</v>
      </c>
      <c r="C38" s="34">
        <v>378374</v>
      </c>
      <c r="D38" s="34">
        <v>40059</v>
      </c>
      <c r="E38" s="34">
        <v>87011</v>
      </c>
      <c r="F38" s="34">
        <v>9998</v>
      </c>
      <c r="G38" s="34">
        <v>20105</v>
      </c>
      <c r="H38" s="34">
        <v>8320</v>
      </c>
    </row>
    <row r="39" spans="1:8" x14ac:dyDescent="0.55000000000000004">
      <c r="A39" s="36" t="s">
        <v>54</v>
      </c>
      <c r="B39" s="34">
        <v>8280323</v>
      </c>
      <c r="C39" s="34">
        <v>4446597</v>
      </c>
      <c r="D39" s="34">
        <v>340868</v>
      </c>
      <c r="E39" s="34">
        <v>1964999</v>
      </c>
      <c r="F39" s="34">
        <v>587571</v>
      </c>
      <c r="G39" s="34">
        <v>588442</v>
      </c>
      <c r="H39" s="34">
        <v>351846</v>
      </c>
    </row>
    <row r="40" spans="1:8" x14ac:dyDescent="0.55000000000000004">
      <c r="A40" s="36" t="s">
        <v>53</v>
      </c>
      <c r="B40" s="34">
        <v>3870874</v>
      </c>
      <c r="C40" s="34">
        <v>2319789</v>
      </c>
      <c r="D40" s="34">
        <v>198727</v>
      </c>
      <c r="E40" s="34">
        <v>747610</v>
      </c>
      <c r="F40" s="34">
        <v>343150</v>
      </c>
      <c r="G40" s="34">
        <v>212111</v>
      </c>
      <c r="H40" s="34">
        <v>49487</v>
      </c>
    </row>
    <row r="41" spans="1:8" x14ac:dyDescent="0.55000000000000004">
      <c r="A41" s="36" t="s">
        <v>52</v>
      </c>
      <c r="B41" s="34">
        <v>322621</v>
      </c>
      <c r="C41" s="34">
        <v>108080</v>
      </c>
      <c r="D41" s="34">
        <v>76507</v>
      </c>
      <c r="E41" s="34">
        <v>115128</v>
      </c>
      <c r="F41" s="34">
        <v>15066</v>
      </c>
      <c r="G41" s="34">
        <v>1591</v>
      </c>
      <c r="H41" s="34">
        <v>6249</v>
      </c>
    </row>
    <row r="42" spans="1:8" x14ac:dyDescent="0.55000000000000004">
      <c r="A42" s="36" t="s">
        <v>51</v>
      </c>
      <c r="B42" s="34">
        <v>3079902</v>
      </c>
      <c r="C42" s="34">
        <v>1800562</v>
      </c>
      <c r="D42" s="34">
        <v>92684</v>
      </c>
      <c r="E42" s="34">
        <v>789803</v>
      </c>
      <c r="F42" s="34">
        <v>212530</v>
      </c>
      <c r="G42" s="34">
        <v>125146</v>
      </c>
      <c r="H42" s="34">
        <v>59177</v>
      </c>
    </row>
    <row r="43" spans="1:8" x14ac:dyDescent="0.55000000000000004">
      <c r="A43" s="36" t="s">
        <v>50</v>
      </c>
      <c r="B43" s="34">
        <v>650977</v>
      </c>
      <c r="C43" s="34">
        <v>281427</v>
      </c>
      <c r="D43" s="34">
        <v>50747</v>
      </c>
      <c r="E43" s="34">
        <v>266143</v>
      </c>
      <c r="F43" s="34">
        <v>33474</v>
      </c>
      <c r="G43" s="34">
        <v>15074</v>
      </c>
      <c r="H43" s="34">
        <v>4112</v>
      </c>
    </row>
    <row r="44" spans="1:8" x14ac:dyDescent="0.55000000000000004">
      <c r="A44" s="36" t="s">
        <v>49</v>
      </c>
      <c r="B44" s="34">
        <v>1001028</v>
      </c>
      <c r="C44" s="34">
        <v>674193</v>
      </c>
      <c r="D44" s="34">
        <v>60639</v>
      </c>
      <c r="E44" s="34">
        <v>142746</v>
      </c>
      <c r="F44" s="34">
        <v>53574</v>
      </c>
      <c r="G44" s="34">
        <v>53511</v>
      </c>
      <c r="H44" s="34">
        <v>16365</v>
      </c>
    </row>
    <row r="45" spans="1:8" x14ac:dyDescent="0.55000000000000004">
      <c r="A45" s="36" t="s">
        <v>48</v>
      </c>
      <c r="B45" s="34">
        <v>5454961</v>
      </c>
      <c r="C45" s="34">
        <v>3122812</v>
      </c>
      <c r="D45" s="34">
        <v>119742</v>
      </c>
      <c r="E45" s="34">
        <v>1433805</v>
      </c>
      <c r="F45" s="34">
        <v>369954</v>
      </c>
      <c r="G45" s="34">
        <v>289628</v>
      </c>
      <c r="H45" s="34">
        <v>119020</v>
      </c>
    </row>
    <row r="46" spans="1:8" x14ac:dyDescent="0.55000000000000004">
      <c r="A46" s="36" t="s">
        <v>47</v>
      </c>
      <c r="B46" s="34">
        <v>458694</v>
      </c>
      <c r="C46" s="34">
        <v>320509</v>
      </c>
      <c r="D46" s="34">
        <v>10983</v>
      </c>
      <c r="E46" s="34">
        <v>82078</v>
      </c>
      <c r="F46" s="34">
        <v>5581</v>
      </c>
      <c r="G46" s="34">
        <v>32536</v>
      </c>
      <c r="H46" s="34">
        <v>7007</v>
      </c>
    </row>
    <row r="47" spans="1:8" x14ac:dyDescent="0.55000000000000004">
      <c r="A47" s="36" t="s">
        <v>46</v>
      </c>
      <c r="B47" s="34">
        <v>805510</v>
      </c>
      <c r="C47" s="34">
        <v>409143</v>
      </c>
      <c r="D47" s="34">
        <v>45090</v>
      </c>
      <c r="E47" s="34">
        <v>273511</v>
      </c>
      <c r="F47" s="34">
        <v>43025</v>
      </c>
      <c r="G47" s="34">
        <v>22959</v>
      </c>
      <c r="H47" s="34">
        <v>11782</v>
      </c>
    </row>
    <row r="48" spans="1:8" x14ac:dyDescent="0.55000000000000004">
      <c r="A48" s="36" t="s">
        <v>45</v>
      </c>
      <c r="B48" s="34">
        <v>117368</v>
      </c>
      <c r="C48" s="34">
        <v>58169</v>
      </c>
      <c r="D48" s="34">
        <v>20008</v>
      </c>
      <c r="E48" s="34">
        <v>22079</v>
      </c>
      <c r="F48" s="34">
        <v>2135</v>
      </c>
      <c r="G48" s="34">
        <v>3091</v>
      </c>
      <c r="H48" s="34">
        <v>11886</v>
      </c>
    </row>
    <row r="49" spans="1:8" x14ac:dyDescent="0.55000000000000004">
      <c r="A49" s="36" t="s">
        <v>44</v>
      </c>
      <c r="B49" s="34">
        <v>1715468</v>
      </c>
      <c r="C49" s="34">
        <v>958144</v>
      </c>
      <c r="D49" s="34">
        <v>41526</v>
      </c>
      <c r="E49" s="34">
        <v>549263</v>
      </c>
      <c r="F49" s="34">
        <v>98331</v>
      </c>
      <c r="G49" s="34">
        <v>53491</v>
      </c>
      <c r="H49" s="34">
        <v>14713</v>
      </c>
    </row>
    <row r="50" spans="1:8" x14ac:dyDescent="0.55000000000000004">
      <c r="A50" s="36" t="s">
        <v>43</v>
      </c>
      <c r="B50" s="34">
        <v>7440455</v>
      </c>
      <c r="C50" s="34">
        <v>3106159</v>
      </c>
      <c r="D50" s="34">
        <v>972083</v>
      </c>
      <c r="E50" s="34">
        <v>2100792</v>
      </c>
      <c r="F50" s="34">
        <v>530526</v>
      </c>
      <c r="G50" s="34">
        <v>431324</v>
      </c>
      <c r="H50" s="34">
        <v>299571</v>
      </c>
    </row>
    <row r="51" spans="1:8" x14ac:dyDescent="0.55000000000000004">
      <c r="A51" s="36" t="s">
        <v>42</v>
      </c>
      <c r="B51" s="34">
        <v>1062475</v>
      </c>
      <c r="C51" s="34">
        <v>680822</v>
      </c>
      <c r="D51" s="34">
        <v>27112</v>
      </c>
      <c r="E51" s="34">
        <v>256513</v>
      </c>
      <c r="F51" s="34">
        <v>53521</v>
      </c>
      <c r="G51" s="34">
        <v>34371</v>
      </c>
      <c r="H51" s="34">
        <v>10136</v>
      </c>
    </row>
    <row r="52" spans="1:8" x14ac:dyDescent="0.55000000000000004">
      <c r="A52" s="36" t="s">
        <v>41</v>
      </c>
      <c r="B52" s="34">
        <v>218910</v>
      </c>
      <c r="C52" s="34">
        <v>119444</v>
      </c>
      <c r="D52" s="34">
        <v>1389</v>
      </c>
      <c r="E52" s="34">
        <v>82461</v>
      </c>
      <c r="F52" s="34">
        <v>2785</v>
      </c>
      <c r="G52" s="34">
        <v>7344</v>
      </c>
      <c r="H52" s="34">
        <v>5487</v>
      </c>
    </row>
    <row r="53" spans="1:8" x14ac:dyDescent="0.55000000000000004">
      <c r="A53" s="36" t="s">
        <v>40</v>
      </c>
      <c r="B53" s="34">
        <v>2117336</v>
      </c>
      <c r="C53" s="34">
        <v>969660</v>
      </c>
      <c r="D53" s="34">
        <v>147155</v>
      </c>
      <c r="E53" s="34">
        <v>721967</v>
      </c>
      <c r="F53" s="34">
        <v>94893</v>
      </c>
      <c r="G53" s="34">
        <v>98968</v>
      </c>
      <c r="H53" s="34">
        <v>84693</v>
      </c>
    </row>
    <row r="54" spans="1:8" x14ac:dyDescent="0.55000000000000004">
      <c r="A54" s="36" t="s">
        <v>39</v>
      </c>
      <c r="B54" s="34">
        <v>1972326</v>
      </c>
      <c r="C54" s="34">
        <v>1295518</v>
      </c>
      <c r="D54" s="34">
        <v>77227</v>
      </c>
      <c r="E54" s="34">
        <v>230056</v>
      </c>
      <c r="F54" s="34">
        <v>70422</v>
      </c>
      <c r="G54" s="34">
        <v>249757</v>
      </c>
      <c r="H54" s="34">
        <v>49346</v>
      </c>
    </row>
    <row r="55" spans="1:8" x14ac:dyDescent="0.55000000000000004">
      <c r="A55" s="36" t="s">
        <v>38</v>
      </c>
      <c r="B55" s="34">
        <v>248022</v>
      </c>
      <c r="C55" s="34">
        <v>118659</v>
      </c>
      <c r="D55" s="34">
        <v>13290</v>
      </c>
      <c r="E55" s="34">
        <v>87833</v>
      </c>
      <c r="F55" s="34">
        <v>5336</v>
      </c>
      <c r="G55" s="34">
        <v>4486</v>
      </c>
      <c r="H55" s="34">
        <v>18418</v>
      </c>
    </row>
    <row r="56" spans="1:8" x14ac:dyDescent="0.55000000000000004">
      <c r="A56" s="36" t="s">
        <v>37</v>
      </c>
      <c r="B56" s="34">
        <v>1966266</v>
      </c>
      <c r="C56" s="34">
        <v>943590</v>
      </c>
      <c r="D56" s="34">
        <v>130741</v>
      </c>
      <c r="E56" s="34">
        <v>599840</v>
      </c>
      <c r="F56" s="34">
        <v>81332</v>
      </c>
      <c r="G56" s="34">
        <v>159019</v>
      </c>
      <c r="H56" s="34">
        <v>51744</v>
      </c>
    </row>
    <row r="57" spans="1:8" x14ac:dyDescent="0.55000000000000004">
      <c r="A57" s="36" t="s">
        <v>36</v>
      </c>
      <c r="B57" s="34">
        <v>139764</v>
      </c>
      <c r="C57" s="34">
        <v>68772</v>
      </c>
      <c r="D57" s="34">
        <v>5592</v>
      </c>
      <c r="E57" s="34">
        <v>58184</v>
      </c>
      <c r="F57" s="34">
        <v>4099</v>
      </c>
      <c r="G57" s="34">
        <v>2167</v>
      </c>
      <c r="H57" s="34">
        <v>950</v>
      </c>
    </row>
    <row r="58" spans="1:8" x14ac:dyDescent="0.55000000000000004">
      <c r="A58" s="36" t="s">
        <v>35</v>
      </c>
      <c r="B58" s="34">
        <v>20481</v>
      </c>
      <c r="C58" s="34">
        <v>17066</v>
      </c>
      <c r="D58" s="34">
        <v>1682</v>
      </c>
      <c r="E58" s="34">
        <v>1339</v>
      </c>
      <c r="F58" s="34">
        <v>375</v>
      </c>
      <c r="G58" s="34">
        <v>19</v>
      </c>
      <c r="H58" s="34">
        <v>0</v>
      </c>
    </row>
    <row r="59" spans="1:8" x14ac:dyDescent="0.55000000000000004">
      <c r="A59" s="36" t="s">
        <v>34</v>
      </c>
      <c r="B59" s="34">
        <v>103245</v>
      </c>
      <c r="C59" s="34">
        <v>74309</v>
      </c>
      <c r="D59" s="34">
        <v>1876</v>
      </c>
      <c r="E59" s="34">
        <v>21283</v>
      </c>
      <c r="F59" s="34">
        <v>4506</v>
      </c>
      <c r="G59" s="34">
        <v>812</v>
      </c>
      <c r="H59" s="34">
        <v>459</v>
      </c>
    </row>
    <row r="60" spans="1:8" x14ac:dyDescent="0.55000000000000004">
      <c r="A60" s="36" t="s">
        <v>33</v>
      </c>
      <c r="B60" s="34">
        <v>20259</v>
      </c>
      <c r="C60" s="34">
        <v>19127</v>
      </c>
      <c r="D60" s="34">
        <v>1010</v>
      </c>
      <c r="E60" s="35" t="s">
        <v>98</v>
      </c>
      <c r="F60" s="34">
        <v>48</v>
      </c>
      <c r="G60" s="34">
        <v>74</v>
      </c>
      <c r="H60" s="34">
        <v>0</v>
      </c>
    </row>
  </sheetData>
  <mergeCells count="4">
    <mergeCell ref="A4:A5"/>
    <mergeCell ref="B4:B5"/>
    <mergeCell ref="C4:H4"/>
    <mergeCell ref="A2:H2"/>
  </mergeCells>
  <pageMargins left="0.7" right="0.7" top="0.75" bottom="0.75" header="0.3" footer="0.3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8"/>
  <sheetViews>
    <sheetView workbookViewId="0">
      <selection activeCell="O3" sqref="O3:P19"/>
    </sheetView>
  </sheetViews>
  <sheetFormatPr defaultRowHeight="12.3" x14ac:dyDescent="0.4"/>
  <cols>
    <col min="1" max="1" width="24" customWidth="1"/>
    <col min="2" max="3" width="11.1640625" bestFit="1" customWidth="1"/>
    <col min="4" max="4" width="6.27734375" bestFit="1" customWidth="1"/>
    <col min="5" max="5" width="10.1640625" bestFit="1" customWidth="1"/>
    <col min="6" max="6" width="6.27734375" bestFit="1" customWidth="1"/>
    <col min="7" max="7" width="10.1640625" bestFit="1" customWidth="1"/>
    <col min="8" max="8" width="5.27734375" bestFit="1" customWidth="1"/>
    <col min="9" max="9" width="10.1640625" bestFit="1" customWidth="1"/>
    <col min="10" max="10" width="6.27734375" bestFit="1" customWidth="1"/>
    <col min="11" max="11" width="10.1640625" bestFit="1" customWidth="1"/>
    <col min="12" max="12" width="6.27734375" bestFit="1" customWidth="1"/>
  </cols>
  <sheetData>
    <row r="1" spans="1:12" ht="15" x14ac:dyDescent="0.5">
      <c r="A1" s="24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5" x14ac:dyDescent="0.5">
      <c r="A2" s="24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" x14ac:dyDescent="0.5">
      <c r="A3" s="24" t="s">
        <v>27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5" x14ac:dyDescent="0.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2"/>
    </row>
    <row r="5" spans="1:12" ht="15" x14ac:dyDescent="0.4">
      <c r="A5" s="26" t="s">
        <v>18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12.6" thickBot="1" x14ac:dyDescent="0.45">
      <c r="A6" s="10"/>
      <c r="B6" s="11" t="s">
        <v>0</v>
      </c>
      <c r="C6" s="27" t="s">
        <v>21</v>
      </c>
      <c r="D6" s="28"/>
      <c r="E6" s="27" t="s">
        <v>1</v>
      </c>
      <c r="F6" s="28"/>
      <c r="G6" s="27" t="s">
        <v>20</v>
      </c>
      <c r="H6" s="29"/>
      <c r="I6" s="30" t="s">
        <v>22</v>
      </c>
      <c r="J6" s="28"/>
      <c r="K6" s="27" t="s">
        <v>23</v>
      </c>
      <c r="L6" s="31"/>
    </row>
    <row r="7" spans="1:12" ht="12.6" thickTop="1" x14ac:dyDescent="0.4">
      <c r="A7" s="7" t="s">
        <v>2</v>
      </c>
      <c r="B7" s="9" t="e">
        <f>#REF!</f>
        <v>#REF!</v>
      </c>
      <c r="C7" s="5" t="e">
        <f>#REF!</f>
        <v>#REF!</v>
      </c>
      <c r="D7" s="8" t="e">
        <f t="shared" ref="D7:D21" si="0">(C7/B7)</f>
        <v>#REF!</v>
      </c>
      <c r="E7" s="5" t="e">
        <f>#REF!</f>
        <v>#REF!</v>
      </c>
      <c r="F7" s="8" t="e">
        <f t="shared" ref="F7:F23" si="1">E7/B7</f>
        <v>#REF!</v>
      </c>
      <c r="G7" s="5" t="e">
        <f>#REF!</f>
        <v>#REF!</v>
      </c>
      <c r="H7" s="8" t="e">
        <f t="shared" ref="H7:H23" si="2">G7/B7</f>
        <v>#REF!</v>
      </c>
      <c r="I7" s="5" t="e">
        <f>#REF!</f>
        <v>#REF!</v>
      </c>
      <c r="J7" s="8" t="e">
        <f t="shared" ref="J7:J23" si="3">I7/B7</f>
        <v>#REF!</v>
      </c>
      <c r="K7" s="5" t="e">
        <f>#REF!</f>
        <v>#REF!</v>
      </c>
      <c r="L7" s="2" t="e">
        <f t="shared" ref="L7:L23" si="4">K7/B7</f>
        <v>#REF!</v>
      </c>
    </row>
    <row r="8" spans="1:12" x14ac:dyDescent="0.4">
      <c r="A8" s="7" t="s">
        <v>16</v>
      </c>
      <c r="B8" s="9" t="e">
        <f>#REF!</f>
        <v>#REF!</v>
      </c>
      <c r="C8" s="5" t="e">
        <f>#REF!</f>
        <v>#REF!</v>
      </c>
      <c r="D8" s="8" t="e">
        <f t="shared" si="0"/>
        <v>#REF!</v>
      </c>
      <c r="E8" s="5" t="e">
        <f>#REF!</f>
        <v>#REF!</v>
      </c>
      <c r="F8" s="8" t="e">
        <f t="shared" si="1"/>
        <v>#REF!</v>
      </c>
      <c r="G8" s="5" t="e">
        <f>#REF!</f>
        <v>#REF!</v>
      </c>
      <c r="H8" s="8" t="e">
        <f t="shared" si="2"/>
        <v>#REF!</v>
      </c>
      <c r="I8" s="5" t="e">
        <f>#REF!</f>
        <v>#REF!</v>
      </c>
      <c r="J8" s="8" t="e">
        <f t="shared" si="3"/>
        <v>#REF!</v>
      </c>
      <c r="K8" s="5" t="e">
        <f>#REF!</f>
        <v>#REF!</v>
      </c>
      <c r="L8" s="2" t="e">
        <f t="shared" si="4"/>
        <v>#REF!</v>
      </c>
    </row>
    <row r="9" spans="1:12" x14ac:dyDescent="0.4">
      <c r="A9" s="7" t="s">
        <v>3</v>
      </c>
      <c r="B9" s="9" t="e">
        <f>#REF!</f>
        <v>#REF!</v>
      </c>
      <c r="C9" s="5" t="e">
        <f>#REF!</f>
        <v>#REF!</v>
      </c>
      <c r="D9" s="8" t="e">
        <f t="shared" si="0"/>
        <v>#REF!</v>
      </c>
      <c r="E9" s="5" t="e">
        <f>#REF!</f>
        <v>#REF!</v>
      </c>
      <c r="F9" s="8" t="e">
        <f t="shared" si="1"/>
        <v>#REF!</v>
      </c>
      <c r="G9" s="5" t="e">
        <f>#REF!</f>
        <v>#REF!</v>
      </c>
      <c r="H9" s="8" t="e">
        <f t="shared" si="2"/>
        <v>#REF!</v>
      </c>
      <c r="I9" s="5" t="e">
        <f>#REF!</f>
        <v>#REF!</v>
      </c>
      <c r="J9" s="8" t="e">
        <f t="shared" si="3"/>
        <v>#REF!</v>
      </c>
      <c r="K9" s="5" t="e">
        <f>#REF!</f>
        <v>#REF!</v>
      </c>
      <c r="L9" s="2" t="e">
        <f t="shared" si="4"/>
        <v>#REF!</v>
      </c>
    </row>
    <row r="10" spans="1:12" x14ac:dyDescent="0.4">
      <c r="A10" s="7" t="s">
        <v>4</v>
      </c>
      <c r="B10" s="9" t="e">
        <f>#REF!</f>
        <v>#REF!</v>
      </c>
      <c r="C10" s="5" t="e">
        <f>#REF!</f>
        <v>#REF!</v>
      </c>
      <c r="D10" s="8" t="e">
        <f t="shared" si="0"/>
        <v>#REF!</v>
      </c>
      <c r="E10" s="5" t="e">
        <f>#REF!</f>
        <v>#REF!</v>
      </c>
      <c r="F10" s="8" t="e">
        <f t="shared" si="1"/>
        <v>#REF!</v>
      </c>
      <c r="G10" s="5" t="e">
        <f>#REF!</f>
        <v>#REF!</v>
      </c>
      <c r="H10" s="8" t="e">
        <f t="shared" si="2"/>
        <v>#REF!</v>
      </c>
      <c r="I10" s="5" t="e">
        <f>#REF!</f>
        <v>#REF!</v>
      </c>
      <c r="J10" s="8" t="e">
        <f t="shared" si="3"/>
        <v>#REF!</v>
      </c>
      <c r="K10" s="5" t="e">
        <f>#REF!</f>
        <v>#REF!</v>
      </c>
      <c r="L10" s="2" t="e">
        <f t="shared" si="4"/>
        <v>#REF!</v>
      </c>
    </row>
    <row r="11" spans="1:12" x14ac:dyDescent="0.4">
      <c r="A11" s="7" t="s">
        <v>5</v>
      </c>
      <c r="B11" s="9" t="e">
        <f>#REF!</f>
        <v>#REF!</v>
      </c>
      <c r="C11" s="5" t="e">
        <f>#REF!</f>
        <v>#REF!</v>
      </c>
      <c r="D11" s="8" t="e">
        <f t="shared" si="0"/>
        <v>#REF!</v>
      </c>
      <c r="E11" s="5" t="e">
        <f>#REF!</f>
        <v>#REF!</v>
      </c>
      <c r="F11" s="8" t="e">
        <f t="shared" si="1"/>
        <v>#REF!</v>
      </c>
      <c r="G11" s="5" t="e">
        <f>#REF!</f>
        <v>#REF!</v>
      </c>
      <c r="H11" s="8" t="e">
        <f t="shared" si="2"/>
        <v>#REF!</v>
      </c>
      <c r="I11" s="5" t="e">
        <f>#REF!</f>
        <v>#REF!</v>
      </c>
      <c r="J11" s="8" t="e">
        <f t="shared" si="3"/>
        <v>#REF!</v>
      </c>
      <c r="K11" s="5" t="e">
        <f>#REF!</f>
        <v>#REF!</v>
      </c>
      <c r="L11" s="2" t="e">
        <f t="shared" si="4"/>
        <v>#REF!</v>
      </c>
    </row>
    <row r="12" spans="1:12" x14ac:dyDescent="0.4">
      <c r="A12" s="7" t="s">
        <v>6</v>
      </c>
      <c r="B12" s="9" t="e">
        <f>#REF!</f>
        <v>#REF!</v>
      </c>
      <c r="C12" s="5" t="e">
        <f>#REF!</f>
        <v>#REF!</v>
      </c>
      <c r="D12" s="8" t="e">
        <f t="shared" si="0"/>
        <v>#REF!</v>
      </c>
      <c r="E12" s="5" t="e">
        <f>#REF!</f>
        <v>#REF!</v>
      </c>
      <c r="F12" s="8" t="e">
        <f t="shared" si="1"/>
        <v>#REF!</v>
      </c>
      <c r="G12" s="5" t="e">
        <f>#REF!</f>
        <v>#REF!</v>
      </c>
      <c r="H12" s="8" t="e">
        <f t="shared" si="2"/>
        <v>#REF!</v>
      </c>
      <c r="I12" s="5" t="e">
        <f>#REF!</f>
        <v>#REF!</v>
      </c>
      <c r="J12" s="8" t="e">
        <f t="shared" si="3"/>
        <v>#REF!</v>
      </c>
      <c r="K12" s="5" t="e">
        <f>#REF!</f>
        <v>#REF!</v>
      </c>
      <c r="L12" s="2" t="e">
        <f t="shared" si="4"/>
        <v>#REF!</v>
      </c>
    </row>
    <row r="13" spans="1:12" x14ac:dyDescent="0.4">
      <c r="A13" s="7" t="s">
        <v>7</v>
      </c>
      <c r="B13" s="9" t="e">
        <f>#REF!</f>
        <v>#REF!</v>
      </c>
      <c r="C13" s="5" t="e">
        <f>#REF!</f>
        <v>#REF!</v>
      </c>
      <c r="D13" s="8" t="e">
        <f t="shared" si="0"/>
        <v>#REF!</v>
      </c>
      <c r="E13" s="5" t="e">
        <f>#REF!</f>
        <v>#REF!</v>
      </c>
      <c r="F13" s="8" t="e">
        <f t="shared" si="1"/>
        <v>#REF!</v>
      </c>
      <c r="G13" s="5" t="e">
        <f>#REF!</f>
        <v>#REF!</v>
      </c>
      <c r="H13" s="8" t="e">
        <f t="shared" si="2"/>
        <v>#REF!</v>
      </c>
      <c r="I13" s="5" t="e">
        <f>#REF!</f>
        <v>#REF!</v>
      </c>
      <c r="J13" s="8" t="e">
        <f t="shared" si="3"/>
        <v>#REF!</v>
      </c>
      <c r="K13" s="5" t="e">
        <f>#REF!</f>
        <v>#REF!</v>
      </c>
      <c r="L13" s="2" t="e">
        <f t="shared" si="4"/>
        <v>#REF!</v>
      </c>
    </row>
    <row r="14" spans="1:12" x14ac:dyDescent="0.4">
      <c r="A14" s="7" t="s">
        <v>9</v>
      </c>
      <c r="B14" s="9" t="e">
        <f>#REF!</f>
        <v>#REF!</v>
      </c>
      <c r="C14" s="5" t="e">
        <f>#REF!</f>
        <v>#REF!</v>
      </c>
      <c r="D14" s="8" t="e">
        <f t="shared" si="0"/>
        <v>#REF!</v>
      </c>
      <c r="E14" s="5" t="e">
        <f>#REF!</f>
        <v>#REF!</v>
      </c>
      <c r="F14" s="8" t="e">
        <f t="shared" si="1"/>
        <v>#REF!</v>
      </c>
      <c r="G14" s="5" t="e">
        <f>#REF!</f>
        <v>#REF!</v>
      </c>
      <c r="H14" s="8" t="e">
        <f t="shared" si="2"/>
        <v>#REF!</v>
      </c>
      <c r="I14" s="5" t="e">
        <f>#REF!</f>
        <v>#REF!</v>
      </c>
      <c r="J14" s="8" t="e">
        <f t="shared" si="3"/>
        <v>#REF!</v>
      </c>
      <c r="K14" s="5" t="e">
        <f>#REF!</f>
        <v>#REF!</v>
      </c>
      <c r="L14" s="2" t="e">
        <f t="shared" si="4"/>
        <v>#REF!</v>
      </c>
    </row>
    <row r="15" spans="1:12" x14ac:dyDescent="0.4">
      <c r="A15" s="7" t="s">
        <v>8</v>
      </c>
      <c r="B15" s="9" t="e">
        <f>#REF!</f>
        <v>#REF!</v>
      </c>
      <c r="C15" s="5" t="e">
        <f>#REF!</f>
        <v>#REF!</v>
      </c>
      <c r="D15" s="8" t="e">
        <f t="shared" si="0"/>
        <v>#REF!</v>
      </c>
      <c r="E15" s="5" t="e">
        <f>#REF!</f>
        <v>#REF!</v>
      </c>
      <c r="F15" s="8" t="e">
        <f t="shared" si="1"/>
        <v>#REF!</v>
      </c>
      <c r="G15" s="5" t="e">
        <f>#REF!</f>
        <v>#REF!</v>
      </c>
      <c r="H15" s="8" t="e">
        <f t="shared" si="2"/>
        <v>#REF!</v>
      </c>
      <c r="I15" s="5" t="e">
        <f>#REF!</f>
        <v>#REF!</v>
      </c>
      <c r="J15" s="8" t="e">
        <f t="shared" si="3"/>
        <v>#REF!</v>
      </c>
      <c r="K15" s="5" t="e">
        <f>#REF!</f>
        <v>#REF!</v>
      </c>
      <c r="L15" s="2" t="e">
        <f t="shared" si="4"/>
        <v>#REF!</v>
      </c>
    </row>
    <row r="16" spans="1:12" x14ac:dyDescent="0.4">
      <c r="A16" s="7" t="s">
        <v>10</v>
      </c>
      <c r="B16" s="9" t="e">
        <f>#REF!</f>
        <v>#REF!</v>
      </c>
      <c r="C16" s="5" t="e">
        <f>#REF!</f>
        <v>#REF!</v>
      </c>
      <c r="D16" s="8" t="e">
        <f t="shared" si="0"/>
        <v>#REF!</v>
      </c>
      <c r="E16" s="5" t="e">
        <f>#REF!</f>
        <v>#REF!</v>
      </c>
      <c r="F16" s="8" t="e">
        <f t="shared" si="1"/>
        <v>#REF!</v>
      </c>
      <c r="G16" s="5" t="e">
        <f>#REF!</f>
        <v>#REF!</v>
      </c>
      <c r="H16" s="8" t="e">
        <f t="shared" si="2"/>
        <v>#REF!</v>
      </c>
      <c r="I16" s="5" t="e">
        <f>#REF!</f>
        <v>#REF!</v>
      </c>
      <c r="J16" s="8" t="e">
        <f t="shared" si="3"/>
        <v>#REF!</v>
      </c>
      <c r="K16" s="5" t="e">
        <f>#REF!</f>
        <v>#REF!</v>
      </c>
      <c r="L16" s="2" t="e">
        <f t="shared" si="4"/>
        <v>#REF!</v>
      </c>
    </row>
    <row r="17" spans="1:12" x14ac:dyDescent="0.4">
      <c r="A17" s="7" t="s">
        <v>11</v>
      </c>
      <c r="B17" s="9" t="e">
        <f>#REF!</f>
        <v>#REF!</v>
      </c>
      <c r="C17" s="5" t="e">
        <f>#REF!</f>
        <v>#REF!</v>
      </c>
      <c r="D17" s="8" t="e">
        <f t="shared" si="0"/>
        <v>#REF!</v>
      </c>
      <c r="E17" s="5" t="e">
        <f>#REF!</f>
        <v>#REF!</v>
      </c>
      <c r="F17" s="8" t="e">
        <f t="shared" si="1"/>
        <v>#REF!</v>
      </c>
      <c r="G17" s="5" t="e">
        <f>#REF!</f>
        <v>#REF!</v>
      </c>
      <c r="H17" s="8" t="e">
        <f t="shared" si="2"/>
        <v>#REF!</v>
      </c>
      <c r="I17" s="5" t="e">
        <f>#REF!</f>
        <v>#REF!</v>
      </c>
      <c r="J17" s="8" t="e">
        <f t="shared" si="3"/>
        <v>#REF!</v>
      </c>
      <c r="K17" s="5" t="e">
        <f>#REF!</f>
        <v>#REF!</v>
      </c>
      <c r="L17" s="2" t="e">
        <f t="shared" si="4"/>
        <v>#REF!</v>
      </c>
    </row>
    <row r="18" spans="1:12" x14ac:dyDescent="0.4">
      <c r="A18" s="7" t="s">
        <v>12</v>
      </c>
      <c r="B18" s="9" t="e">
        <f>#REF!</f>
        <v>#REF!</v>
      </c>
      <c r="C18" s="5" t="e">
        <f>#REF!</f>
        <v>#REF!</v>
      </c>
      <c r="D18" s="8" t="e">
        <f t="shared" si="0"/>
        <v>#REF!</v>
      </c>
      <c r="E18" s="5" t="e">
        <f>#REF!</f>
        <v>#REF!</v>
      </c>
      <c r="F18" s="8" t="e">
        <f t="shared" si="1"/>
        <v>#REF!</v>
      </c>
      <c r="G18" s="5" t="e">
        <f>#REF!</f>
        <v>#REF!</v>
      </c>
      <c r="H18" s="8" t="e">
        <f t="shared" si="2"/>
        <v>#REF!</v>
      </c>
      <c r="I18" s="5" t="e">
        <f>#REF!</f>
        <v>#REF!</v>
      </c>
      <c r="J18" s="8" t="e">
        <f t="shared" si="3"/>
        <v>#REF!</v>
      </c>
      <c r="K18" s="5" t="e">
        <f>#REF!</f>
        <v>#REF!</v>
      </c>
      <c r="L18" s="2" t="e">
        <f t="shared" si="4"/>
        <v>#REF!</v>
      </c>
    </row>
    <row r="19" spans="1:12" x14ac:dyDescent="0.4">
      <c r="A19" s="7" t="s">
        <v>13</v>
      </c>
      <c r="B19" s="9" t="e">
        <f>#REF!</f>
        <v>#REF!</v>
      </c>
      <c r="C19" s="5" t="e">
        <f>#REF!</f>
        <v>#REF!</v>
      </c>
      <c r="D19" s="8" t="e">
        <f t="shared" si="0"/>
        <v>#REF!</v>
      </c>
      <c r="E19" s="5" t="e">
        <f>#REF!</f>
        <v>#REF!</v>
      </c>
      <c r="F19" s="8" t="e">
        <f t="shared" si="1"/>
        <v>#REF!</v>
      </c>
      <c r="G19" s="5" t="e">
        <f>#REF!</f>
        <v>#REF!</v>
      </c>
      <c r="H19" s="8" t="e">
        <f t="shared" si="2"/>
        <v>#REF!</v>
      </c>
      <c r="I19" s="5" t="e">
        <f>#REF!</f>
        <v>#REF!</v>
      </c>
      <c r="J19" s="8" t="e">
        <f t="shared" si="3"/>
        <v>#REF!</v>
      </c>
      <c r="K19" s="5" t="e">
        <f>#REF!</f>
        <v>#REF!</v>
      </c>
      <c r="L19" s="2" t="e">
        <f t="shared" si="4"/>
        <v>#REF!</v>
      </c>
    </row>
    <row r="20" spans="1:12" x14ac:dyDescent="0.4">
      <c r="A20" s="7" t="s">
        <v>14</v>
      </c>
      <c r="B20" s="9" t="e">
        <f>#REF!</f>
        <v>#REF!</v>
      </c>
      <c r="C20" s="5" t="e">
        <f>#REF!</f>
        <v>#REF!</v>
      </c>
      <c r="D20" s="8" t="e">
        <f t="shared" si="0"/>
        <v>#REF!</v>
      </c>
      <c r="E20" s="5" t="e">
        <f>#REF!</f>
        <v>#REF!</v>
      </c>
      <c r="F20" s="8" t="e">
        <f t="shared" si="1"/>
        <v>#REF!</v>
      </c>
      <c r="G20" s="5" t="e">
        <f>#REF!</f>
        <v>#REF!</v>
      </c>
      <c r="H20" s="8" t="e">
        <f t="shared" si="2"/>
        <v>#REF!</v>
      </c>
      <c r="I20" s="5" t="e">
        <f>#REF!</f>
        <v>#REF!</v>
      </c>
      <c r="J20" s="8" t="e">
        <f t="shared" si="3"/>
        <v>#REF!</v>
      </c>
      <c r="K20" s="5" t="e">
        <f>#REF!</f>
        <v>#REF!</v>
      </c>
      <c r="L20" s="2" t="e">
        <f t="shared" si="4"/>
        <v>#REF!</v>
      </c>
    </row>
    <row r="21" spans="1:12" x14ac:dyDescent="0.4">
      <c r="A21" s="7" t="s">
        <v>15</v>
      </c>
      <c r="B21" s="9" t="e">
        <f>#REF!</f>
        <v>#REF!</v>
      </c>
      <c r="C21" s="5" t="e">
        <f>#REF!</f>
        <v>#REF!</v>
      </c>
      <c r="D21" s="8" t="e">
        <f t="shared" si="0"/>
        <v>#REF!</v>
      </c>
      <c r="E21" s="5" t="e">
        <f>#REF!</f>
        <v>#REF!</v>
      </c>
      <c r="F21" s="8" t="e">
        <f t="shared" si="1"/>
        <v>#REF!</v>
      </c>
      <c r="G21" s="5" t="e">
        <f>#REF!</f>
        <v>#REF!</v>
      </c>
      <c r="H21" s="8" t="e">
        <f t="shared" si="2"/>
        <v>#REF!</v>
      </c>
      <c r="I21" s="5" t="e">
        <f>#REF!</f>
        <v>#REF!</v>
      </c>
      <c r="J21" s="8" t="e">
        <f t="shared" si="3"/>
        <v>#REF!</v>
      </c>
      <c r="K21" s="5" t="e">
        <f>#REF!</f>
        <v>#REF!</v>
      </c>
      <c r="L21" s="2" t="e">
        <f t="shared" si="4"/>
        <v>#REF!</v>
      </c>
    </row>
    <row r="22" spans="1:12" x14ac:dyDescent="0.4">
      <c r="A22" s="4" t="s">
        <v>17</v>
      </c>
      <c r="B22" s="9" t="e">
        <f>SUM(B7:B21)</f>
        <v>#REF!</v>
      </c>
      <c r="C22" s="5" t="e">
        <f>SUM(C7:C21)</f>
        <v>#REF!</v>
      </c>
      <c r="D22" s="8" t="e">
        <f>(C22/B22)</f>
        <v>#REF!</v>
      </c>
      <c r="E22" s="5" t="e">
        <f>SUM(E7:E21)</f>
        <v>#REF!</v>
      </c>
      <c r="F22" s="8" t="e">
        <f t="shared" si="1"/>
        <v>#REF!</v>
      </c>
      <c r="G22" s="5" t="e">
        <f>SUM(G7:G21)</f>
        <v>#REF!</v>
      </c>
      <c r="H22" s="8" t="e">
        <f t="shared" si="2"/>
        <v>#REF!</v>
      </c>
      <c r="I22" s="5" t="e">
        <f>SUM(I7:I21)</f>
        <v>#REF!</v>
      </c>
      <c r="J22" s="8" t="e">
        <f t="shared" si="3"/>
        <v>#REF!</v>
      </c>
      <c r="K22" s="5" t="e">
        <f>SUM(K7:K21)</f>
        <v>#REF!</v>
      </c>
      <c r="L22" s="2" t="e">
        <f t="shared" si="4"/>
        <v>#REF!</v>
      </c>
    </row>
    <row r="23" spans="1:12" x14ac:dyDescent="0.4">
      <c r="A23" s="4" t="s">
        <v>24</v>
      </c>
      <c r="B23" s="9" t="e">
        <f>#REF!</f>
        <v>#REF!</v>
      </c>
      <c r="C23" s="5" t="e">
        <f>#REF!</f>
        <v>#REF!</v>
      </c>
      <c r="D23" s="8" t="e">
        <f t="shared" ref="D23" si="5">(C23/B23)</f>
        <v>#REF!</v>
      </c>
      <c r="E23" s="5" t="e">
        <f>#REF!</f>
        <v>#REF!</v>
      </c>
      <c r="F23" s="8" t="e">
        <f t="shared" si="1"/>
        <v>#REF!</v>
      </c>
      <c r="G23" s="5" t="e">
        <f>#REF!</f>
        <v>#REF!</v>
      </c>
      <c r="H23" s="8" t="e">
        <f t="shared" si="2"/>
        <v>#REF!</v>
      </c>
      <c r="I23" s="5" t="e">
        <f>#REF!</f>
        <v>#REF!</v>
      </c>
      <c r="J23" s="8" t="e">
        <f t="shared" si="3"/>
        <v>#REF!</v>
      </c>
      <c r="K23" s="5" t="e">
        <f>#REF!</f>
        <v>#REF!</v>
      </c>
      <c r="L23" s="2" t="e">
        <f t="shared" si="4"/>
        <v>#REF!</v>
      </c>
    </row>
    <row r="24" spans="1:12" x14ac:dyDescent="0.4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x14ac:dyDescent="0.4">
      <c r="A25" s="14" t="s">
        <v>26</v>
      </c>
    </row>
    <row r="26" spans="1:12" x14ac:dyDescent="0.4">
      <c r="A26" s="6"/>
    </row>
    <row r="27" spans="1:12" x14ac:dyDescent="0.4">
      <c r="A27" s="15"/>
    </row>
    <row r="28" spans="1:12" x14ac:dyDescent="0.4">
      <c r="A28" s="6"/>
    </row>
    <row r="29" spans="1:12" x14ac:dyDescent="0.4">
      <c r="A29" s="6"/>
    </row>
    <row r="30" spans="1:12" x14ac:dyDescent="0.4">
      <c r="A30" s="6"/>
    </row>
    <row r="31" spans="1:12" x14ac:dyDescent="0.4">
      <c r="A31" s="6"/>
    </row>
    <row r="38" hidden="1" x14ac:dyDescent="0.4"/>
  </sheetData>
  <mergeCells count="9">
    <mergeCell ref="A1:L1"/>
    <mergeCell ref="A2:L2"/>
    <mergeCell ref="A3:L3"/>
    <mergeCell ref="A5:L5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43</vt:lpstr>
      <vt:lpstr>2022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Taya Owens</dc:creator>
  <cp:lastModifiedBy>Colleen Falkenstern</cp:lastModifiedBy>
  <cp:lastPrinted>2016-05-03T16:39:56Z</cp:lastPrinted>
  <dcterms:created xsi:type="dcterms:W3CDTF">1999-09-20T16:27:20Z</dcterms:created>
  <dcterms:modified xsi:type="dcterms:W3CDTF">2024-05-31T16:33:32Z</dcterms:modified>
</cp:coreProperties>
</file>